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UAD\Comum\ADMINISTRATIVO FINANCEIRO\CONVENIOS\CONCILIAÇÃO PLANO DE SAÚDE\"/>
    </mc:Choice>
  </mc:AlternateContent>
  <xr:revisionPtr revIDLastSave="0" documentId="13_ncr:1_{F6E804AA-265A-4612-ADF1-F2E068602A65}" xr6:coauthVersionLast="47" xr6:coauthVersionMax="47" xr10:uidLastSave="{00000000-0000-0000-0000-000000000000}"/>
  <bookViews>
    <workbookView xWindow="-108" yWindow="-108" windowWidth="23256" windowHeight="12576" activeTab="10" xr2:uid="{480EA16C-159A-42CA-B9C5-17729D2F8ECE}"/>
  </bookViews>
  <sheets>
    <sheet name="Skill" sheetId="2" r:id="rId1"/>
    <sheet name="GERAL" sheetId="3" r:id="rId2"/>
    <sheet name="2016" sheetId="4" r:id="rId3"/>
    <sheet name="2017" sheetId="5" r:id="rId4"/>
    <sheet name="2018" sheetId="6" r:id="rId5"/>
    <sheet name="2019" sheetId="7" r:id="rId6"/>
    <sheet name="2020" sheetId="8" r:id="rId7"/>
    <sheet name="2021" sheetId="9" r:id="rId8"/>
    <sheet name="2022" sheetId="11" r:id="rId9"/>
    <sheet name="RESUMO POR ANO" sheetId="12" r:id="rId10"/>
    <sheet name="CONSOLIDADO" sheetId="13" r:id="rId11"/>
  </sheets>
  <definedNames>
    <definedName name="_FilterDatabase" localSheetId="1" hidden="1">GERAL!$A$2:$E$60</definedName>
    <definedName name="_FilterDatabase" localSheetId="0" hidden="1">Skill!$A$2:$E$60</definedName>
    <definedName name="_xlnm._FilterDatabase" localSheetId="1" hidden="1">GERAL!$A$2:$F$682</definedName>
    <definedName name="_xlnm._FilterDatabase" localSheetId="0" hidden="1">Skill!$A$2:$F$822</definedName>
    <definedName name="Print_Area" localSheetId="1">GERAL!$A$2:$E$5</definedName>
    <definedName name="Print_Area" localSheetId="0">Skill!$A$2:$E$5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1" i="13" l="1"/>
  <c r="H540" i="13"/>
  <c r="E540" i="13"/>
  <c r="F540" i="13" s="1"/>
  <c r="I540" i="13" s="1"/>
  <c r="H539" i="13"/>
  <c r="E539" i="13"/>
  <c r="F539" i="13" s="1"/>
  <c r="I539" i="13" s="1"/>
  <c r="H538" i="13"/>
  <c r="E538" i="13"/>
  <c r="F538" i="13" s="1"/>
  <c r="I538" i="13" s="1"/>
  <c r="H537" i="13"/>
  <c r="E537" i="13"/>
  <c r="F537" i="13" s="1"/>
  <c r="I537" i="13" s="1"/>
  <c r="H536" i="13"/>
  <c r="E536" i="13"/>
  <c r="F536" i="13" s="1"/>
  <c r="I536" i="13" s="1"/>
  <c r="H535" i="13"/>
  <c r="E535" i="13"/>
  <c r="F535" i="13" s="1"/>
  <c r="I535" i="13" s="1"/>
  <c r="H534" i="13"/>
  <c r="E534" i="13"/>
  <c r="F534" i="13" s="1"/>
  <c r="I534" i="13" s="1"/>
  <c r="H533" i="13"/>
  <c r="E533" i="13"/>
  <c r="F533" i="13" s="1"/>
  <c r="I533" i="13" s="1"/>
  <c r="H532" i="13"/>
  <c r="E532" i="13"/>
  <c r="F532" i="13" s="1"/>
  <c r="I532" i="13" s="1"/>
  <c r="H531" i="13"/>
  <c r="E531" i="13"/>
  <c r="F531" i="13" s="1"/>
  <c r="I531" i="13" s="1"/>
  <c r="H530" i="13"/>
  <c r="E530" i="13"/>
  <c r="F530" i="13" s="1"/>
  <c r="I530" i="13" s="1"/>
  <c r="H529" i="13"/>
  <c r="E529" i="13"/>
  <c r="F529" i="13" s="1"/>
  <c r="I529" i="13" s="1"/>
  <c r="H528" i="13"/>
  <c r="E528" i="13"/>
  <c r="F528" i="13" s="1"/>
  <c r="I528" i="13" s="1"/>
  <c r="H527" i="13"/>
  <c r="E527" i="13"/>
  <c r="F527" i="13" s="1"/>
  <c r="I527" i="13" s="1"/>
  <c r="H526" i="13"/>
  <c r="E526" i="13"/>
  <c r="F526" i="13" s="1"/>
  <c r="I526" i="13" s="1"/>
  <c r="H525" i="13"/>
  <c r="E525" i="13"/>
  <c r="F525" i="13" s="1"/>
  <c r="I525" i="13" s="1"/>
  <c r="H524" i="13"/>
  <c r="E524" i="13"/>
  <c r="F524" i="13" s="1"/>
  <c r="I524" i="13" s="1"/>
  <c r="H523" i="13"/>
  <c r="E523" i="13"/>
  <c r="F523" i="13" s="1"/>
  <c r="I523" i="13" s="1"/>
  <c r="H522" i="13"/>
  <c r="E522" i="13"/>
  <c r="F522" i="13" s="1"/>
  <c r="I522" i="13" s="1"/>
  <c r="H521" i="13"/>
  <c r="E521" i="13"/>
  <c r="F521" i="13" s="1"/>
  <c r="I521" i="13" s="1"/>
  <c r="H520" i="13"/>
  <c r="E520" i="13"/>
  <c r="F520" i="13" s="1"/>
  <c r="I520" i="13" s="1"/>
  <c r="H519" i="13"/>
  <c r="E519" i="13"/>
  <c r="F519" i="13" s="1"/>
  <c r="I519" i="13" s="1"/>
  <c r="H518" i="13"/>
  <c r="E518" i="13"/>
  <c r="F518" i="13" s="1"/>
  <c r="I518" i="13" s="1"/>
  <c r="H517" i="13"/>
  <c r="E517" i="13"/>
  <c r="F517" i="13" s="1"/>
  <c r="I517" i="13" s="1"/>
  <c r="H516" i="13"/>
  <c r="E516" i="13"/>
  <c r="F516" i="13" s="1"/>
  <c r="I516" i="13" s="1"/>
  <c r="H515" i="13"/>
  <c r="E515" i="13"/>
  <c r="F515" i="13" s="1"/>
  <c r="I515" i="13" s="1"/>
  <c r="H514" i="13"/>
  <c r="E514" i="13"/>
  <c r="F514" i="13" s="1"/>
  <c r="I514" i="13" s="1"/>
  <c r="H513" i="13"/>
  <c r="E513" i="13"/>
  <c r="F513" i="13" s="1"/>
  <c r="I513" i="13" s="1"/>
  <c r="H512" i="13"/>
  <c r="E512" i="13"/>
  <c r="F512" i="13" s="1"/>
  <c r="I512" i="13" s="1"/>
  <c r="H511" i="13"/>
  <c r="E511" i="13"/>
  <c r="F511" i="13" s="1"/>
  <c r="I511" i="13" s="1"/>
  <c r="H510" i="13"/>
  <c r="E510" i="13"/>
  <c r="F510" i="13" s="1"/>
  <c r="I510" i="13" s="1"/>
  <c r="H509" i="13"/>
  <c r="E509" i="13"/>
  <c r="F509" i="13" s="1"/>
  <c r="I509" i="13" s="1"/>
  <c r="H508" i="13"/>
  <c r="E508" i="13"/>
  <c r="F508" i="13" s="1"/>
  <c r="I508" i="13" s="1"/>
  <c r="H507" i="13"/>
  <c r="E507" i="13"/>
  <c r="F507" i="13" s="1"/>
  <c r="I507" i="13" s="1"/>
  <c r="H506" i="13"/>
  <c r="E506" i="13"/>
  <c r="F506" i="13" s="1"/>
  <c r="I506" i="13" s="1"/>
  <c r="H505" i="13"/>
  <c r="E505" i="13"/>
  <c r="F505" i="13" s="1"/>
  <c r="I505" i="13" s="1"/>
  <c r="H504" i="13"/>
  <c r="E504" i="13"/>
  <c r="F504" i="13" s="1"/>
  <c r="I504" i="13" s="1"/>
  <c r="H503" i="13"/>
  <c r="E503" i="13"/>
  <c r="F503" i="13" s="1"/>
  <c r="I503" i="13" s="1"/>
  <c r="H502" i="13"/>
  <c r="E502" i="13"/>
  <c r="F502" i="13" s="1"/>
  <c r="I502" i="13" s="1"/>
  <c r="H501" i="13"/>
  <c r="E501" i="13"/>
  <c r="F501" i="13" s="1"/>
  <c r="I501" i="13" s="1"/>
  <c r="H500" i="13"/>
  <c r="E500" i="13"/>
  <c r="F500" i="13" s="1"/>
  <c r="I500" i="13" s="1"/>
  <c r="H499" i="13"/>
  <c r="E499" i="13"/>
  <c r="F499" i="13" s="1"/>
  <c r="I499" i="13" s="1"/>
  <c r="H498" i="13"/>
  <c r="E498" i="13"/>
  <c r="F498" i="13" s="1"/>
  <c r="I498" i="13" s="1"/>
  <c r="H497" i="13"/>
  <c r="E497" i="13"/>
  <c r="F497" i="13" s="1"/>
  <c r="I497" i="13" s="1"/>
  <c r="H496" i="13"/>
  <c r="E496" i="13"/>
  <c r="F496" i="13" s="1"/>
  <c r="I496" i="13" s="1"/>
  <c r="H495" i="13"/>
  <c r="E495" i="13"/>
  <c r="F495" i="13" s="1"/>
  <c r="I495" i="13" s="1"/>
  <c r="H494" i="13"/>
  <c r="E494" i="13"/>
  <c r="F494" i="13" s="1"/>
  <c r="I494" i="13" s="1"/>
  <c r="H493" i="13"/>
  <c r="E493" i="13"/>
  <c r="F493" i="13" s="1"/>
  <c r="I493" i="13" s="1"/>
  <c r="H492" i="13"/>
  <c r="E492" i="13"/>
  <c r="F492" i="13" s="1"/>
  <c r="I492" i="13" s="1"/>
  <c r="H491" i="13"/>
  <c r="E491" i="13"/>
  <c r="F491" i="13" s="1"/>
  <c r="I491" i="13" s="1"/>
  <c r="H490" i="13"/>
  <c r="E490" i="13"/>
  <c r="F490" i="13" s="1"/>
  <c r="I490" i="13" s="1"/>
  <c r="H489" i="13"/>
  <c r="E489" i="13"/>
  <c r="F489" i="13" s="1"/>
  <c r="I489" i="13" s="1"/>
  <c r="H488" i="13"/>
  <c r="E488" i="13"/>
  <c r="F488" i="13" s="1"/>
  <c r="I488" i="13" s="1"/>
  <c r="H487" i="13"/>
  <c r="E487" i="13"/>
  <c r="F487" i="13" s="1"/>
  <c r="I487" i="13" s="1"/>
  <c r="H486" i="13"/>
  <c r="E486" i="13"/>
  <c r="F486" i="13" s="1"/>
  <c r="I486" i="13" s="1"/>
  <c r="H485" i="13"/>
  <c r="E485" i="13"/>
  <c r="F485" i="13" s="1"/>
  <c r="I485" i="13" s="1"/>
  <c r="H484" i="13"/>
  <c r="E484" i="13"/>
  <c r="F484" i="13" s="1"/>
  <c r="I484" i="13" s="1"/>
  <c r="H483" i="13"/>
  <c r="E483" i="13"/>
  <c r="F483" i="13" s="1"/>
  <c r="I483" i="13" s="1"/>
  <c r="H482" i="13"/>
  <c r="E482" i="13"/>
  <c r="F482" i="13" s="1"/>
  <c r="I482" i="13" s="1"/>
  <c r="H481" i="13"/>
  <c r="E481" i="13"/>
  <c r="F481" i="13" s="1"/>
  <c r="I481" i="13" s="1"/>
  <c r="H480" i="13"/>
  <c r="E480" i="13"/>
  <c r="F480" i="13" s="1"/>
  <c r="I480" i="13" s="1"/>
  <c r="H479" i="13"/>
  <c r="E479" i="13"/>
  <c r="F479" i="13" s="1"/>
  <c r="I479" i="13" s="1"/>
  <c r="H478" i="13"/>
  <c r="E478" i="13"/>
  <c r="F478" i="13" s="1"/>
  <c r="I478" i="13" s="1"/>
  <c r="H477" i="13"/>
  <c r="E477" i="13"/>
  <c r="F477" i="13" s="1"/>
  <c r="I477" i="13" s="1"/>
  <c r="H476" i="13"/>
  <c r="E476" i="13"/>
  <c r="F476" i="13" s="1"/>
  <c r="I476" i="13" s="1"/>
  <c r="H475" i="13"/>
  <c r="E475" i="13"/>
  <c r="F475" i="13" s="1"/>
  <c r="I475" i="13" s="1"/>
  <c r="H474" i="13"/>
  <c r="E474" i="13"/>
  <c r="F474" i="13" s="1"/>
  <c r="I474" i="13" s="1"/>
  <c r="H473" i="13"/>
  <c r="E473" i="13"/>
  <c r="F473" i="13" s="1"/>
  <c r="I473" i="13" s="1"/>
  <c r="H472" i="13"/>
  <c r="E472" i="13"/>
  <c r="F472" i="13" s="1"/>
  <c r="I472" i="13" s="1"/>
  <c r="H471" i="13"/>
  <c r="E471" i="13"/>
  <c r="F471" i="13" s="1"/>
  <c r="I471" i="13" s="1"/>
  <c r="H470" i="13"/>
  <c r="E470" i="13"/>
  <c r="F470" i="13" s="1"/>
  <c r="I470" i="13" s="1"/>
  <c r="H469" i="13"/>
  <c r="E469" i="13"/>
  <c r="F469" i="13" s="1"/>
  <c r="I469" i="13" s="1"/>
  <c r="H468" i="13"/>
  <c r="E468" i="13"/>
  <c r="F468" i="13" s="1"/>
  <c r="I468" i="13" s="1"/>
  <c r="H467" i="13"/>
  <c r="E467" i="13"/>
  <c r="F467" i="13" s="1"/>
  <c r="I467" i="13" s="1"/>
  <c r="H466" i="13"/>
  <c r="E466" i="13"/>
  <c r="F466" i="13" s="1"/>
  <c r="I466" i="13" s="1"/>
  <c r="H465" i="13"/>
  <c r="E465" i="13"/>
  <c r="F465" i="13" s="1"/>
  <c r="I465" i="13" s="1"/>
  <c r="H464" i="13"/>
  <c r="E464" i="13"/>
  <c r="F464" i="13" s="1"/>
  <c r="I464" i="13" s="1"/>
  <c r="H463" i="13"/>
  <c r="E463" i="13"/>
  <c r="F463" i="13" s="1"/>
  <c r="I463" i="13" s="1"/>
  <c r="H462" i="13"/>
  <c r="E462" i="13"/>
  <c r="F462" i="13" s="1"/>
  <c r="I462" i="13" s="1"/>
  <c r="H461" i="13"/>
  <c r="E461" i="13"/>
  <c r="F461" i="13" s="1"/>
  <c r="I461" i="13" s="1"/>
  <c r="H460" i="13"/>
  <c r="E460" i="13"/>
  <c r="F460" i="13" s="1"/>
  <c r="I460" i="13" s="1"/>
  <c r="H459" i="13"/>
  <c r="E459" i="13"/>
  <c r="F459" i="13" s="1"/>
  <c r="I459" i="13" s="1"/>
  <c r="H458" i="13"/>
  <c r="E458" i="13"/>
  <c r="F458" i="13" s="1"/>
  <c r="I458" i="13" s="1"/>
  <c r="H457" i="13"/>
  <c r="E457" i="13"/>
  <c r="F457" i="13" s="1"/>
  <c r="I457" i="13" s="1"/>
  <c r="H456" i="13"/>
  <c r="E456" i="13"/>
  <c r="F456" i="13" s="1"/>
  <c r="I456" i="13" s="1"/>
  <c r="H455" i="13"/>
  <c r="E455" i="13"/>
  <c r="F455" i="13" s="1"/>
  <c r="I455" i="13" s="1"/>
  <c r="H454" i="13"/>
  <c r="E454" i="13"/>
  <c r="F454" i="13" s="1"/>
  <c r="I454" i="13" s="1"/>
  <c r="H453" i="13"/>
  <c r="E453" i="13"/>
  <c r="F453" i="13" s="1"/>
  <c r="I453" i="13" s="1"/>
  <c r="H452" i="13"/>
  <c r="E452" i="13"/>
  <c r="F452" i="13" s="1"/>
  <c r="I452" i="13" s="1"/>
  <c r="H451" i="13"/>
  <c r="E451" i="13"/>
  <c r="F451" i="13" s="1"/>
  <c r="I451" i="13" s="1"/>
  <c r="H450" i="13"/>
  <c r="E450" i="13"/>
  <c r="F450" i="13" s="1"/>
  <c r="I450" i="13" s="1"/>
  <c r="H449" i="13"/>
  <c r="E449" i="13"/>
  <c r="F449" i="13" s="1"/>
  <c r="I449" i="13" s="1"/>
  <c r="H448" i="13"/>
  <c r="E448" i="13"/>
  <c r="F448" i="13" s="1"/>
  <c r="I448" i="13" s="1"/>
  <c r="H447" i="13"/>
  <c r="E447" i="13"/>
  <c r="F447" i="13" s="1"/>
  <c r="I447" i="13" s="1"/>
  <c r="H446" i="13"/>
  <c r="E446" i="13"/>
  <c r="F446" i="13" s="1"/>
  <c r="I446" i="13" s="1"/>
  <c r="H445" i="13"/>
  <c r="E445" i="13"/>
  <c r="F445" i="13" s="1"/>
  <c r="I445" i="13" s="1"/>
  <c r="H444" i="13"/>
  <c r="E444" i="13"/>
  <c r="F444" i="13" s="1"/>
  <c r="I444" i="13" s="1"/>
  <c r="H443" i="13"/>
  <c r="E443" i="13"/>
  <c r="F443" i="13" s="1"/>
  <c r="I443" i="13" s="1"/>
  <c r="H442" i="13"/>
  <c r="E442" i="13"/>
  <c r="F442" i="13" s="1"/>
  <c r="I442" i="13" s="1"/>
  <c r="H441" i="13"/>
  <c r="E441" i="13"/>
  <c r="F441" i="13" s="1"/>
  <c r="I441" i="13" s="1"/>
  <c r="H440" i="13"/>
  <c r="E440" i="13"/>
  <c r="F440" i="13" s="1"/>
  <c r="I440" i="13" s="1"/>
  <c r="H439" i="13"/>
  <c r="E439" i="13"/>
  <c r="F439" i="13" s="1"/>
  <c r="I439" i="13" s="1"/>
  <c r="H438" i="13"/>
  <c r="E438" i="13"/>
  <c r="F438" i="13" s="1"/>
  <c r="I438" i="13" s="1"/>
  <c r="H437" i="13"/>
  <c r="E437" i="13"/>
  <c r="F437" i="13" s="1"/>
  <c r="I437" i="13" s="1"/>
  <c r="H436" i="13"/>
  <c r="E436" i="13"/>
  <c r="F436" i="13" s="1"/>
  <c r="I436" i="13" s="1"/>
  <c r="H435" i="13"/>
  <c r="E435" i="13"/>
  <c r="F435" i="13" s="1"/>
  <c r="I435" i="13" s="1"/>
  <c r="H434" i="13"/>
  <c r="E434" i="13"/>
  <c r="F434" i="13" s="1"/>
  <c r="I434" i="13" s="1"/>
  <c r="H433" i="13"/>
  <c r="E433" i="13"/>
  <c r="F433" i="13" s="1"/>
  <c r="I433" i="13" s="1"/>
  <c r="H432" i="13"/>
  <c r="E432" i="13"/>
  <c r="F432" i="13" s="1"/>
  <c r="I432" i="13" s="1"/>
  <c r="H431" i="13"/>
  <c r="E431" i="13"/>
  <c r="F431" i="13" s="1"/>
  <c r="I431" i="13" s="1"/>
  <c r="H430" i="13"/>
  <c r="E430" i="13"/>
  <c r="F430" i="13" s="1"/>
  <c r="I430" i="13" s="1"/>
  <c r="H429" i="13"/>
  <c r="E429" i="13"/>
  <c r="F429" i="13" s="1"/>
  <c r="I429" i="13" s="1"/>
  <c r="H428" i="13"/>
  <c r="E428" i="13"/>
  <c r="F428" i="13" s="1"/>
  <c r="I428" i="13" s="1"/>
  <c r="H427" i="13"/>
  <c r="E427" i="13"/>
  <c r="F427" i="13" s="1"/>
  <c r="I427" i="13" s="1"/>
  <c r="H426" i="13"/>
  <c r="E426" i="13"/>
  <c r="F426" i="13" s="1"/>
  <c r="I426" i="13" s="1"/>
  <c r="H425" i="13"/>
  <c r="E425" i="13"/>
  <c r="F425" i="13" s="1"/>
  <c r="I425" i="13" s="1"/>
  <c r="H424" i="13"/>
  <c r="E424" i="13"/>
  <c r="F424" i="13" s="1"/>
  <c r="I424" i="13" s="1"/>
  <c r="H423" i="13"/>
  <c r="E423" i="13"/>
  <c r="F423" i="13" s="1"/>
  <c r="I423" i="13" s="1"/>
  <c r="H422" i="13"/>
  <c r="E422" i="13"/>
  <c r="F422" i="13" s="1"/>
  <c r="I422" i="13" s="1"/>
  <c r="H421" i="13"/>
  <c r="E421" i="13"/>
  <c r="F421" i="13" s="1"/>
  <c r="I421" i="13" s="1"/>
  <c r="H420" i="13"/>
  <c r="E420" i="13"/>
  <c r="F420" i="13" s="1"/>
  <c r="I420" i="13" s="1"/>
  <c r="H419" i="13"/>
  <c r="E419" i="13"/>
  <c r="F419" i="13" s="1"/>
  <c r="I419" i="13" s="1"/>
  <c r="H418" i="13"/>
  <c r="E418" i="13"/>
  <c r="F418" i="13" s="1"/>
  <c r="I418" i="13" s="1"/>
  <c r="H417" i="13"/>
  <c r="E417" i="13"/>
  <c r="F417" i="13" s="1"/>
  <c r="I417" i="13" s="1"/>
  <c r="H416" i="13"/>
  <c r="E416" i="13"/>
  <c r="F416" i="13" s="1"/>
  <c r="I416" i="13" s="1"/>
  <c r="H415" i="13"/>
  <c r="E415" i="13"/>
  <c r="F415" i="13" s="1"/>
  <c r="I415" i="13" s="1"/>
  <c r="H414" i="13"/>
  <c r="E414" i="13"/>
  <c r="F414" i="13" s="1"/>
  <c r="I414" i="13" s="1"/>
  <c r="H413" i="13"/>
  <c r="E413" i="13"/>
  <c r="F413" i="13" s="1"/>
  <c r="I413" i="13" s="1"/>
  <c r="H412" i="13"/>
  <c r="E412" i="13"/>
  <c r="F412" i="13" s="1"/>
  <c r="I412" i="13" s="1"/>
  <c r="H411" i="13"/>
  <c r="E411" i="13"/>
  <c r="F411" i="13" s="1"/>
  <c r="I411" i="13" s="1"/>
  <c r="H410" i="13"/>
  <c r="E410" i="13"/>
  <c r="F410" i="13" s="1"/>
  <c r="I410" i="13" s="1"/>
  <c r="H409" i="13"/>
  <c r="E409" i="13"/>
  <c r="F409" i="13" s="1"/>
  <c r="I409" i="13" s="1"/>
  <c r="H408" i="13"/>
  <c r="E408" i="13"/>
  <c r="F408" i="13" s="1"/>
  <c r="I408" i="13" s="1"/>
  <c r="H407" i="13"/>
  <c r="E407" i="13"/>
  <c r="F407" i="13" s="1"/>
  <c r="I407" i="13" s="1"/>
  <c r="H406" i="13"/>
  <c r="E406" i="13"/>
  <c r="F406" i="13" s="1"/>
  <c r="I406" i="13" s="1"/>
  <c r="H405" i="13"/>
  <c r="E405" i="13"/>
  <c r="F405" i="13" s="1"/>
  <c r="I405" i="13" s="1"/>
  <c r="H404" i="13"/>
  <c r="E404" i="13"/>
  <c r="F404" i="13" s="1"/>
  <c r="I404" i="13" s="1"/>
  <c r="H403" i="13"/>
  <c r="E403" i="13"/>
  <c r="F403" i="13" s="1"/>
  <c r="I403" i="13" s="1"/>
  <c r="H402" i="13"/>
  <c r="E402" i="13"/>
  <c r="F402" i="13" s="1"/>
  <c r="I402" i="13" s="1"/>
  <c r="H401" i="13"/>
  <c r="E401" i="13"/>
  <c r="F401" i="13" s="1"/>
  <c r="I401" i="13" s="1"/>
  <c r="H400" i="13"/>
  <c r="E400" i="13"/>
  <c r="F400" i="13" s="1"/>
  <c r="I400" i="13" s="1"/>
  <c r="H399" i="13"/>
  <c r="E399" i="13"/>
  <c r="F399" i="13" s="1"/>
  <c r="I399" i="13" s="1"/>
  <c r="H398" i="13"/>
  <c r="E398" i="13"/>
  <c r="F398" i="13" s="1"/>
  <c r="I398" i="13" s="1"/>
  <c r="H397" i="13"/>
  <c r="E397" i="13"/>
  <c r="F397" i="13" s="1"/>
  <c r="I397" i="13" s="1"/>
  <c r="H396" i="13"/>
  <c r="E396" i="13"/>
  <c r="F396" i="13" s="1"/>
  <c r="I396" i="13" s="1"/>
  <c r="H395" i="13"/>
  <c r="E395" i="13"/>
  <c r="F395" i="13" s="1"/>
  <c r="I395" i="13" s="1"/>
  <c r="H394" i="13"/>
  <c r="E394" i="13"/>
  <c r="F394" i="13" s="1"/>
  <c r="I394" i="13" s="1"/>
  <c r="H393" i="13"/>
  <c r="E393" i="13"/>
  <c r="F393" i="13" s="1"/>
  <c r="I393" i="13" s="1"/>
  <c r="H392" i="13"/>
  <c r="E392" i="13"/>
  <c r="F392" i="13" s="1"/>
  <c r="I392" i="13" s="1"/>
  <c r="H391" i="13"/>
  <c r="E391" i="13"/>
  <c r="F391" i="13" s="1"/>
  <c r="I391" i="13" s="1"/>
  <c r="H390" i="13"/>
  <c r="E390" i="13"/>
  <c r="F390" i="13" s="1"/>
  <c r="I390" i="13" s="1"/>
  <c r="H389" i="13"/>
  <c r="E389" i="13"/>
  <c r="F389" i="13" s="1"/>
  <c r="I389" i="13" s="1"/>
  <c r="H388" i="13"/>
  <c r="E388" i="13"/>
  <c r="F388" i="13" s="1"/>
  <c r="I388" i="13" s="1"/>
  <c r="H387" i="13"/>
  <c r="E387" i="13"/>
  <c r="F387" i="13" s="1"/>
  <c r="I387" i="13" s="1"/>
  <c r="H386" i="13"/>
  <c r="E386" i="13"/>
  <c r="F386" i="13" s="1"/>
  <c r="I386" i="13" s="1"/>
  <c r="H385" i="13"/>
  <c r="E385" i="13"/>
  <c r="F385" i="13" s="1"/>
  <c r="I385" i="13" s="1"/>
  <c r="H384" i="13"/>
  <c r="E384" i="13"/>
  <c r="F384" i="13" s="1"/>
  <c r="I384" i="13" s="1"/>
  <c r="H383" i="13"/>
  <c r="E383" i="13"/>
  <c r="F383" i="13" s="1"/>
  <c r="I383" i="13" s="1"/>
  <c r="H382" i="13"/>
  <c r="E382" i="13"/>
  <c r="F382" i="13" s="1"/>
  <c r="I382" i="13" s="1"/>
  <c r="H381" i="13"/>
  <c r="E381" i="13"/>
  <c r="F381" i="13" s="1"/>
  <c r="I381" i="13" s="1"/>
  <c r="H380" i="13"/>
  <c r="E380" i="13"/>
  <c r="F380" i="13" s="1"/>
  <c r="I380" i="13" s="1"/>
  <c r="H379" i="13"/>
  <c r="E379" i="13"/>
  <c r="F379" i="13" s="1"/>
  <c r="I379" i="13" s="1"/>
  <c r="H378" i="13"/>
  <c r="E378" i="13"/>
  <c r="F378" i="13" s="1"/>
  <c r="I378" i="13" s="1"/>
  <c r="H377" i="13"/>
  <c r="E377" i="13"/>
  <c r="F377" i="13" s="1"/>
  <c r="I377" i="13" s="1"/>
  <c r="H376" i="13"/>
  <c r="E376" i="13"/>
  <c r="F376" i="13" s="1"/>
  <c r="I376" i="13" s="1"/>
  <c r="H375" i="13"/>
  <c r="E375" i="13"/>
  <c r="F375" i="13" s="1"/>
  <c r="I375" i="13" s="1"/>
  <c r="H374" i="13"/>
  <c r="E374" i="13"/>
  <c r="F374" i="13" s="1"/>
  <c r="I374" i="13" s="1"/>
  <c r="H373" i="13"/>
  <c r="E373" i="13"/>
  <c r="F373" i="13" s="1"/>
  <c r="I373" i="13" s="1"/>
  <c r="H372" i="13"/>
  <c r="E372" i="13"/>
  <c r="F372" i="13" s="1"/>
  <c r="I372" i="13" s="1"/>
  <c r="H371" i="13"/>
  <c r="E371" i="13"/>
  <c r="F371" i="13" s="1"/>
  <c r="I371" i="13" s="1"/>
  <c r="H370" i="13"/>
  <c r="E370" i="13"/>
  <c r="F370" i="13" s="1"/>
  <c r="I370" i="13" s="1"/>
  <c r="H369" i="13"/>
  <c r="E369" i="13"/>
  <c r="F369" i="13" s="1"/>
  <c r="I369" i="13" s="1"/>
  <c r="H368" i="13"/>
  <c r="E368" i="13"/>
  <c r="F368" i="13" s="1"/>
  <c r="I368" i="13" s="1"/>
  <c r="H367" i="13"/>
  <c r="E367" i="13"/>
  <c r="F367" i="13" s="1"/>
  <c r="I367" i="13" s="1"/>
  <c r="H366" i="13"/>
  <c r="E366" i="13"/>
  <c r="F366" i="13" s="1"/>
  <c r="I366" i="13" s="1"/>
  <c r="H365" i="13"/>
  <c r="E365" i="13"/>
  <c r="F365" i="13" s="1"/>
  <c r="I365" i="13" s="1"/>
  <c r="H364" i="13"/>
  <c r="E364" i="13"/>
  <c r="F364" i="13" s="1"/>
  <c r="I364" i="13" s="1"/>
  <c r="J364" i="13" s="1"/>
  <c r="H363" i="13"/>
  <c r="E363" i="13"/>
  <c r="F363" i="13" s="1"/>
  <c r="I363" i="13" s="1"/>
  <c r="H362" i="13"/>
  <c r="E362" i="13"/>
  <c r="F362" i="13" s="1"/>
  <c r="I362" i="13" s="1"/>
  <c r="J362" i="13" s="1"/>
  <c r="H361" i="13"/>
  <c r="E361" i="13"/>
  <c r="F361" i="13" s="1"/>
  <c r="I361" i="13" s="1"/>
  <c r="H360" i="13"/>
  <c r="E360" i="13"/>
  <c r="F360" i="13" s="1"/>
  <c r="I360" i="13" s="1"/>
  <c r="H359" i="13"/>
  <c r="E359" i="13"/>
  <c r="F359" i="13" s="1"/>
  <c r="I359" i="13" s="1"/>
  <c r="H358" i="13"/>
  <c r="E358" i="13"/>
  <c r="F358" i="13" s="1"/>
  <c r="I358" i="13" s="1"/>
  <c r="J358" i="13" s="1"/>
  <c r="H357" i="13"/>
  <c r="E357" i="13"/>
  <c r="F357" i="13" s="1"/>
  <c r="I357" i="13" s="1"/>
  <c r="H356" i="13"/>
  <c r="E356" i="13"/>
  <c r="F356" i="13" s="1"/>
  <c r="I356" i="13" s="1"/>
  <c r="H355" i="13"/>
  <c r="E355" i="13"/>
  <c r="F355" i="13" s="1"/>
  <c r="I355" i="13" s="1"/>
  <c r="H354" i="13"/>
  <c r="E354" i="13"/>
  <c r="F354" i="13" s="1"/>
  <c r="I354" i="13" s="1"/>
  <c r="H353" i="13"/>
  <c r="E353" i="13"/>
  <c r="F353" i="13" s="1"/>
  <c r="I353" i="13" s="1"/>
  <c r="H352" i="13"/>
  <c r="E352" i="13"/>
  <c r="F352" i="13" s="1"/>
  <c r="I352" i="13" s="1"/>
  <c r="H351" i="13"/>
  <c r="E351" i="13"/>
  <c r="F351" i="13" s="1"/>
  <c r="I351" i="13" s="1"/>
  <c r="H350" i="13"/>
  <c r="E350" i="13"/>
  <c r="F350" i="13" s="1"/>
  <c r="I350" i="13" s="1"/>
  <c r="J350" i="13" s="1"/>
  <c r="H349" i="13"/>
  <c r="E349" i="13"/>
  <c r="F349" i="13" s="1"/>
  <c r="I349" i="13" s="1"/>
  <c r="H348" i="13"/>
  <c r="E348" i="13"/>
  <c r="F348" i="13" s="1"/>
  <c r="I348" i="13" s="1"/>
  <c r="J348" i="13" s="1"/>
  <c r="H347" i="13"/>
  <c r="E347" i="13"/>
  <c r="F347" i="13" s="1"/>
  <c r="I347" i="13" s="1"/>
  <c r="H346" i="13"/>
  <c r="E346" i="13"/>
  <c r="F346" i="13" s="1"/>
  <c r="I346" i="13" s="1"/>
  <c r="J346" i="13" s="1"/>
  <c r="H345" i="13"/>
  <c r="E345" i="13"/>
  <c r="F345" i="13" s="1"/>
  <c r="I345" i="13" s="1"/>
  <c r="H344" i="13"/>
  <c r="E344" i="13"/>
  <c r="F344" i="13" s="1"/>
  <c r="I344" i="13" s="1"/>
  <c r="H343" i="13"/>
  <c r="E343" i="13"/>
  <c r="F343" i="13" s="1"/>
  <c r="I343" i="13" s="1"/>
  <c r="H342" i="13"/>
  <c r="E342" i="13"/>
  <c r="F342" i="13" s="1"/>
  <c r="I342" i="13" s="1"/>
  <c r="J342" i="13" s="1"/>
  <c r="H341" i="13"/>
  <c r="E341" i="13"/>
  <c r="F341" i="13" s="1"/>
  <c r="I341" i="13" s="1"/>
  <c r="H340" i="13"/>
  <c r="E340" i="13"/>
  <c r="F340" i="13" s="1"/>
  <c r="I340" i="13" s="1"/>
  <c r="J340" i="13" s="1"/>
  <c r="H339" i="13"/>
  <c r="E339" i="13"/>
  <c r="F339" i="13" s="1"/>
  <c r="I339" i="13" s="1"/>
  <c r="H338" i="13"/>
  <c r="E338" i="13"/>
  <c r="F338" i="13" s="1"/>
  <c r="I338" i="13" s="1"/>
  <c r="H337" i="13"/>
  <c r="E337" i="13"/>
  <c r="F337" i="13" s="1"/>
  <c r="I337" i="13" s="1"/>
  <c r="H336" i="13"/>
  <c r="E336" i="13"/>
  <c r="F336" i="13" s="1"/>
  <c r="I336" i="13" s="1"/>
  <c r="H335" i="13"/>
  <c r="E335" i="13"/>
  <c r="F335" i="13" s="1"/>
  <c r="I335" i="13" s="1"/>
  <c r="H334" i="13"/>
  <c r="E334" i="13"/>
  <c r="F334" i="13" s="1"/>
  <c r="I334" i="13" s="1"/>
  <c r="J334" i="13" s="1"/>
  <c r="H333" i="13"/>
  <c r="E333" i="13"/>
  <c r="F333" i="13" s="1"/>
  <c r="I333" i="13" s="1"/>
  <c r="H332" i="13"/>
  <c r="E332" i="13"/>
  <c r="F332" i="13" s="1"/>
  <c r="I332" i="13" s="1"/>
  <c r="H331" i="13"/>
  <c r="E331" i="13"/>
  <c r="F331" i="13" s="1"/>
  <c r="I331" i="13" s="1"/>
  <c r="H330" i="13"/>
  <c r="E330" i="13"/>
  <c r="F330" i="13" s="1"/>
  <c r="I330" i="13" s="1"/>
  <c r="H329" i="13"/>
  <c r="E329" i="13"/>
  <c r="F329" i="13" s="1"/>
  <c r="I329" i="13" s="1"/>
  <c r="H328" i="13"/>
  <c r="E328" i="13"/>
  <c r="F328" i="13" s="1"/>
  <c r="I328" i="13" s="1"/>
  <c r="J328" i="13" s="1"/>
  <c r="H327" i="13"/>
  <c r="E327" i="13"/>
  <c r="F327" i="13" s="1"/>
  <c r="I327" i="13" s="1"/>
  <c r="H326" i="13"/>
  <c r="E326" i="13"/>
  <c r="F326" i="13" s="1"/>
  <c r="I326" i="13" s="1"/>
  <c r="H325" i="13"/>
  <c r="E325" i="13"/>
  <c r="F325" i="13" s="1"/>
  <c r="I325" i="13" s="1"/>
  <c r="H324" i="13"/>
  <c r="E324" i="13"/>
  <c r="F324" i="13" s="1"/>
  <c r="I324" i="13" s="1"/>
  <c r="H323" i="13"/>
  <c r="E323" i="13"/>
  <c r="F323" i="13" s="1"/>
  <c r="I323" i="13" s="1"/>
  <c r="H322" i="13"/>
  <c r="E322" i="13"/>
  <c r="F322" i="13" s="1"/>
  <c r="I322" i="13" s="1"/>
  <c r="J322" i="13" s="1"/>
  <c r="H321" i="13"/>
  <c r="E321" i="13"/>
  <c r="F321" i="13" s="1"/>
  <c r="I321" i="13" s="1"/>
  <c r="H320" i="13"/>
  <c r="E320" i="13"/>
  <c r="F320" i="13" s="1"/>
  <c r="I320" i="13" s="1"/>
  <c r="J320" i="13" s="1"/>
  <c r="H319" i="13"/>
  <c r="E319" i="13"/>
  <c r="F319" i="13" s="1"/>
  <c r="I319" i="13" s="1"/>
  <c r="H318" i="13"/>
  <c r="E318" i="13"/>
  <c r="F318" i="13" s="1"/>
  <c r="I318" i="13" s="1"/>
  <c r="H317" i="13"/>
  <c r="E317" i="13"/>
  <c r="F317" i="13" s="1"/>
  <c r="I317" i="13" s="1"/>
  <c r="H316" i="13"/>
  <c r="E316" i="13"/>
  <c r="F316" i="13" s="1"/>
  <c r="I316" i="13" s="1"/>
  <c r="H315" i="13"/>
  <c r="E315" i="13"/>
  <c r="F315" i="13" s="1"/>
  <c r="I315" i="13" s="1"/>
  <c r="H314" i="13"/>
  <c r="E314" i="13"/>
  <c r="F314" i="13" s="1"/>
  <c r="I314" i="13" s="1"/>
  <c r="J314" i="13" s="1"/>
  <c r="H313" i="13"/>
  <c r="E313" i="13"/>
  <c r="F313" i="13" s="1"/>
  <c r="I313" i="13" s="1"/>
  <c r="H312" i="13"/>
  <c r="E312" i="13"/>
  <c r="F312" i="13" s="1"/>
  <c r="I312" i="13" s="1"/>
  <c r="J312" i="13" s="1"/>
  <c r="H311" i="13"/>
  <c r="E311" i="13"/>
  <c r="F311" i="13" s="1"/>
  <c r="I311" i="13" s="1"/>
  <c r="H310" i="13"/>
  <c r="E310" i="13"/>
  <c r="F310" i="13" s="1"/>
  <c r="I310" i="13" s="1"/>
  <c r="H309" i="13"/>
  <c r="E309" i="13"/>
  <c r="F309" i="13" s="1"/>
  <c r="I309" i="13" s="1"/>
  <c r="H308" i="13"/>
  <c r="E308" i="13"/>
  <c r="F308" i="13" s="1"/>
  <c r="I308" i="13" s="1"/>
  <c r="J308" i="13" s="1"/>
  <c r="H307" i="13"/>
  <c r="E307" i="13"/>
  <c r="F307" i="13" s="1"/>
  <c r="I307" i="13" s="1"/>
  <c r="H306" i="13"/>
  <c r="E306" i="13"/>
  <c r="F306" i="13" s="1"/>
  <c r="I306" i="13" s="1"/>
  <c r="J306" i="13" s="1"/>
  <c r="H305" i="13"/>
  <c r="E305" i="13"/>
  <c r="F305" i="13" s="1"/>
  <c r="I305" i="13" s="1"/>
  <c r="H304" i="13"/>
  <c r="E304" i="13"/>
  <c r="F304" i="13" s="1"/>
  <c r="I304" i="13" s="1"/>
  <c r="H303" i="13"/>
  <c r="E303" i="13"/>
  <c r="F303" i="13" s="1"/>
  <c r="I303" i="13" s="1"/>
  <c r="H302" i="13"/>
  <c r="E302" i="13"/>
  <c r="F302" i="13" s="1"/>
  <c r="I302" i="13" s="1"/>
  <c r="H301" i="13"/>
  <c r="E301" i="13"/>
  <c r="F301" i="13" s="1"/>
  <c r="I301" i="13" s="1"/>
  <c r="H300" i="13"/>
  <c r="E300" i="13"/>
  <c r="F300" i="13" s="1"/>
  <c r="I300" i="13" s="1"/>
  <c r="J300" i="13" s="1"/>
  <c r="H299" i="13"/>
  <c r="E299" i="13"/>
  <c r="F299" i="13" s="1"/>
  <c r="I299" i="13" s="1"/>
  <c r="H298" i="13"/>
  <c r="E298" i="13"/>
  <c r="F298" i="13" s="1"/>
  <c r="I298" i="13" s="1"/>
  <c r="H297" i="13"/>
  <c r="E297" i="13"/>
  <c r="F297" i="13" s="1"/>
  <c r="I297" i="13" s="1"/>
  <c r="H296" i="13"/>
  <c r="E296" i="13"/>
  <c r="F296" i="13" s="1"/>
  <c r="I296" i="13" s="1"/>
  <c r="J296" i="13" s="1"/>
  <c r="H295" i="13"/>
  <c r="E295" i="13"/>
  <c r="F295" i="13" s="1"/>
  <c r="I295" i="13" s="1"/>
  <c r="H294" i="13"/>
  <c r="E294" i="13"/>
  <c r="F294" i="13" s="1"/>
  <c r="I294" i="13" s="1"/>
  <c r="H293" i="13"/>
  <c r="E293" i="13"/>
  <c r="F293" i="13" s="1"/>
  <c r="I293" i="13" s="1"/>
  <c r="H292" i="13"/>
  <c r="E292" i="13"/>
  <c r="F292" i="13" s="1"/>
  <c r="I292" i="13" s="1"/>
  <c r="J292" i="13" s="1"/>
  <c r="H291" i="13"/>
  <c r="E291" i="13"/>
  <c r="F291" i="13" s="1"/>
  <c r="I291" i="13" s="1"/>
  <c r="H290" i="13"/>
  <c r="E290" i="13"/>
  <c r="F290" i="13" s="1"/>
  <c r="I290" i="13" s="1"/>
  <c r="J290" i="13" s="1"/>
  <c r="H289" i="13"/>
  <c r="E289" i="13"/>
  <c r="F289" i="13" s="1"/>
  <c r="I289" i="13" s="1"/>
  <c r="H288" i="13"/>
  <c r="E288" i="13"/>
  <c r="F288" i="13" s="1"/>
  <c r="I288" i="13" s="1"/>
  <c r="H287" i="13"/>
  <c r="E287" i="13"/>
  <c r="F287" i="13" s="1"/>
  <c r="I287" i="13" s="1"/>
  <c r="H286" i="13"/>
  <c r="E286" i="13"/>
  <c r="F286" i="13" s="1"/>
  <c r="I286" i="13" s="1"/>
  <c r="H285" i="13"/>
  <c r="E285" i="13"/>
  <c r="F285" i="13" s="1"/>
  <c r="I285" i="13" s="1"/>
  <c r="H284" i="13"/>
  <c r="E284" i="13"/>
  <c r="F284" i="13" s="1"/>
  <c r="I284" i="13" s="1"/>
  <c r="H283" i="13"/>
  <c r="E283" i="13"/>
  <c r="F283" i="13" s="1"/>
  <c r="I283" i="13" s="1"/>
  <c r="H282" i="13"/>
  <c r="E282" i="13"/>
  <c r="F282" i="13" s="1"/>
  <c r="I282" i="13" s="1"/>
  <c r="J282" i="13" s="1"/>
  <c r="H281" i="13"/>
  <c r="E281" i="13"/>
  <c r="F281" i="13" s="1"/>
  <c r="I281" i="13" s="1"/>
  <c r="H280" i="13"/>
  <c r="E280" i="13"/>
  <c r="F280" i="13" s="1"/>
  <c r="I280" i="13" s="1"/>
  <c r="J280" i="13" s="1"/>
  <c r="H279" i="13"/>
  <c r="E279" i="13"/>
  <c r="F279" i="13" s="1"/>
  <c r="I279" i="13" s="1"/>
  <c r="H278" i="13"/>
  <c r="E278" i="13"/>
  <c r="F278" i="13" s="1"/>
  <c r="I278" i="13" s="1"/>
  <c r="H277" i="13"/>
  <c r="E277" i="13"/>
  <c r="F277" i="13" s="1"/>
  <c r="I277" i="13" s="1"/>
  <c r="H276" i="13"/>
  <c r="E276" i="13"/>
  <c r="F276" i="13" s="1"/>
  <c r="I276" i="13" s="1"/>
  <c r="H275" i="13"/>
  <c r="E275" i="13"/>
  <c r="F275" i="13" s="1"/>
  <c r="I275" i="13" s="1"/>
  <c r="H274" i="13"/>
  <c r="E274" i="13"/>
  <c r="F274" i="13" s="1"/>
  <c r="I274" i="13" s="1"/>
  <c r="J274" i="13" s="1"/>
  <c r="H273" i="13"/>
  <c r="E273" i="13"/>
  <c r="F273" i="13" s="1"/>
  <c r="I273" i="13" s="1"/>
  <c r="H272" i="13"/>
  <c r="E272" i="13"/>
  <c r="F272" i="13" s="1"/>
  <c r="I272" i="13" s="1"/>
  <c r="J272" i="13" s="1"/>
  <c r="H271" i="13"/>
  <c r="E271" i="13"/>
  <c r="F271" i="13" s="1"/>
  <c r="I271" i="13" s="1"/>
  <c r="H270" i="13"/>
  <c r="E270" i="13"/>
  <c r="F270" i="13" s="1"/>
  <c r="I270" i="13" s="1"/>
  <c r="J270" i="13" s="1"/>
  <c r="H269" i="13"/>
  <c r="E269" i="13"/>
  <c r="F269" i="13" s="1"/>
  <c r="I269" i="13" s="1"/>
  <c r="H268" i="13"/>
  <c r="E268" i="13"/>
  <c r="F268" i="13" s="1"/>
  <c r="I268" i="13" s="1"/>
  <c r="H267" i="13"/>
  <c r="E267" i="13"/>
  <c r="F267" i="13" s="1"/>
  <c r="I267" i="13" s="1"/>
  <c r="H266" i="13"/>
  <c r="E266" i="13"/>
  <c r="F266" i="13" s="1"/>
  <c r="I266" i="13" s="1"/>
  <c r="J266" i="13" s="1"/>
  <c r="H265" i="13"/>
  <c r="E265" i="13"/>
  <c r="F265" i="13" s="1"/>
  <c r="I265" i="13" s="1"/>
  <c r="H264" i="13"/>
  <c r="E264" i="13"/>
  <c r="F264" i="13" s="1"/>
  <c r="I264" i="13" s="1"/>
  <c r="J264" i="13" s="1"/>
  <c r="H263" i="13"/>
  <c r="E263" i="13"/>
  <c r="F263" i="13" s="1"/>
  <c r="I263" i="13" s="1"/>
  <c r="H262" i="13"/>
  <c r="E262" i="13"/>
  <c r="F262" i="13" s="1"/>
  <c r="I262" i="13" s="1"/>
  <c r="H261" i="13"/>
  <c r="E261" i="13"/>
  <c r="F261" i="13" s="1"/>
  <c r="I261" i="13" s="1"/>
  <c r="H260" i="13"/>
  <c r="E260" i="13"/>
  <c r="F260" i="13" s="1"/>
  <c r="I260" i="13" s="1"/>
  <c r="J260" i="13" s="1"/>
  <c r="H259" i="13"/>
  <c r="E259" i="13"/>
  <c r="F259" i="13" s="1"/>
  <c r="I259" i="13" s="1"/>
  <c r="H258" i="13"/>
  <c r="E258" i="13"/>
  <c r="F258" i="13" s="1"/>
  <c r="I258" i="13" s="1"/>
  <c r="J258" i="13" s="1"/>
  <c r="H257" i="13"/>
  <c r="E257" i="13"/>
  <c r="F257" i="13" s="1"/>
  <c r="I257" i="13" s="1"/>
  <c r="H256" i="13"/>
  <c r="E256" i="13"/>
  <c r="F256" i="13" s="1"/>
  <c r="I256" i="13" s="1"/>
  <c r="H255" i="13"/>
  <c r="E255" i="13"/>
  <c r="F255" i="13" s="1"/>
  <c r="I255" i="13" s="1"/>
  <c r="H254" i="13"/>
  <c r="E254" i="13"/>
  <c r="F254" i="13" s="1"/>
  <c r="I254" i="13" s="1"/>
  <c r="H253" i="13"/>
  <c r="E253" i="13"/>
  <c r="F253" i="13" s="1"/>
  <c r="I253" i="13" s="1"/>
  <c r="H252" i="13"/>
  <c r="E252" i="13"/>
  <c r="F252" i="13" s="1"/>
  <c r="I252" i="13" s="1"/>
  <c r="J252" i="13" s="1"/>
  <c r="H251" i="13"/>
  <c r="E251" i="13"/>
  <c r="F251" i="13" s="1"/>
  <c r="I251" i="13" s="1"/>
  <c r="H250" i="13"/>
  <c r="E250" i="13"/>
  <c r="F250" i="13" s="1"/>
  <c r="I250" i="13" s="1"/>
  <c r="J250" i="13" s="1"/>
  <c r="H249" i="13"/>
  <c r="E249" i="13"/>
  <c r="F249" i="13" s="1"/>
  <c r="I249" i="13" s="1"/>
  <c r="H248" i="13"/>
  <c r="E248" i="13"/>
  <c r="F248" i="13" s="1"/>
  <c r="I248" i="13" s="1"/>
  <c r="J248" i="13" s="1"/>
  <c r="H247" i="13"/>
  <c r="E247" i="13"/>
  <c r="F247" i="13" s="1"/>
  <c r="I247" i="13" s="1"/>
  <c r="H246" i="13"/>
  <c r="E246" i="13"/>
  <c r="F246" i="13" s="1"/>
  <c r="I246" i="13" s="1"/>
  <c r="H245" i="13"/>
  <c r="E245" i="13"/>
  <c r="F245" i="13" s="1"/>
  <c r="I245" i="13" s="1"/>
  <c r="H244" i="13"/>
  <c r="E244" i="13"/>
  <c r="F244" i="13" s="1"/>
  <c r="I244" i="13" s="1"/>
  <c r="J244" i="13" s="1"/>
  <c r="H243" i="13"/>
  <c r="E243" i="13"/>
  <c r="F243" i="13" s="1"/>
  <c r="I243" i="13" s="1"/>
  <c r="H242" i="13"/>
  <c r="E242" i="13"/>
  <c r="F242" i="13" s="1"/>
  <c r="I242" i="13" s="1"/>
  <c r="H241" i="13"/>
  <c r="E241" i="13"/>
  <c r="F241" i="13" s="1"/>
  <c r="I241" i="13" s="1"/>
  <c r="H240" i="13"/>
  <c r="E240" i="13"/>
  <c r="F240" i="13" s="1"/>
  <c r="I240" i="13" s="1"/>
  <c r="H239" i="13"/>
  <c r="E239" i="13"/>
  <c r="F239" i="13" s="1"/>
  <c r="I239" i="13" s="1"/>
  <c r="H238" i="13"/>
  <c r="E238" i="13"/>
  <c r="F238" i="13" s="1"/>
  <c r="I238" i="13" s="1"/>
  <c r="J238" i="13" s="1"/>
  <c r="H237" i="13"/>
  <c r="E237" i="13"/>
  <c r="F237" i="13" s="1"/>
  <c r="I237" i="13" s="1"/>
  <c r="H236" i="13"/>
  <c r="E236" i="13"/>
  <c r="F236" i="13" s="1"/>
  <c r="I236" i="13" s="1"/>
  <c r="J236" i="13" s="1"/>
  <c r="H235" i="13"/>
  <c r="E235" i="13"/>
  <c r="F235" i="13" s="1"/>
  <c r="I235" i="13" s="1"/>
  <c r="H234" i="13"/>
  <c r="E234" i="13"/>
  <c r="F234" i="13" s="1"/>
  <c r="I234" i="13" s="1"/>
  <c r="H233" i="13"/>
  <c r="E233" i="13"/>
  <c r="F233" i="13" s="1"/>
  <c r="I233" i="13" s="1"/>
  <c r="H232" i="13"/>
  <c r="E232" i="13"/>
  <c r="F232" i="13" s="1"/>
  <c r="I232" i="13" s="1"/>
  <c r="J232" i="13" s="1"/>
  <c r="H231" i="13"/>
  <c r="E231" i="13"/>
  <c r="F231" i="13" s="1"/>
  <c r="I231" i="13" s="1"/>
  <c r="H230" i="13"/>
  <c r="E230" i="13"/>
  <c r="F230" i="13" s="1"/>
  <c r="I230" i="13" s="1"/>
  <c r="J230" i="13" s="1"/>
  <c r="H229" i="13"/>
  <c r="E229" i="13"/>
  <c r="F229" i="13" s="1"/>
  <c r="I229" i="13" s="1"/>
  <c r="H228" i="13"/>
  <c r="E228" i="13"/>
  <c r="F228" i="13" s="1"/>
  <c r="I228" i="13" s="1"/>
  <c r="H227" i="13"/>
  <c r="E227" i="13"/>
  <c r="F227" i="13" s="1"/>
  <c r="I227" i="13" s="1"/>
  <c r="H226" i="13"/>
  <c r="E226" i="13"/>
  <c r="F226" i="13" s="1"/>
  <c r="I226" i="13" s="1"/>
  <c r="H225" i="13"/>
  <c r="E225" i="13"/>
  <c r="F225" i="13" s="1"/>
  <c r="I225" i="13" s="1"/>
  <c r="H224" i="13"/>
  <c r="E224" i="13"/>
  <c r="F224" i="13" s="1"/>
  <c r="I224" i="13" s="1"/>
  <c r="J224" i="13" s="1"/>
  <c r="H223" i="13"/>
  <c r="E223" i="13"/>
  <c r="F223" i="13" s="1"/>
  <c r="I223" i="13" s="1"/>
  <c r="H222" i="13"/>
  <c r="E222" i="13"/>
  <c r="F222" i="13" s="1"/>
  <c r="I222" i="13" s="1"/>
  <c r="H221" i="13"/>
  <c r="E221" i="13"/>
  <c r="F221" i="13" s="1"/>
  <c r="I221" i="13" s="1"/>
  <c r="H220" i="13"/>
  <c r="E220" i="13"/>
  <c r="F220" i="13" s="1"/>
  <c r="I220" i="13" s="1"/>
  <c r="J220" i="13" s="1"/>
  <c r="H219" i="13"/>
  <c r="E219" i="13"/>
  <c r="F219" i="13" s="1"/>
  <c r="I219" i="13" s="1"/>
  <c r="H218" i="13"/>
  <c r="E218" i="13"/>
  <c r="F218" i="13" s="1"/>
  <c r="I218" i="13" s="1"/>
  <c r="H217" i="13"/>
  <c r="E217" i="13"/>
  <c r="F217" i="13" s="1"/>
  <c r="I217" i="13" s="1"/>
  <c r="H216" i="13"/>
  <c r="E216" i="13"/>
  <c r="F216" i="13" s="1"/>
  <c r="I216" i="13" s="1"/>
  <c r="H215" i="13"/>
  <c r="E215" i="13"/>
  <c r="F215" i="13" s="1"/>
  <c r="I215" i="13" s="1"/>
  <c r="H214" i="13"/>
  <c r="E214" i="13"/>
  <c r="F214" i="13" s="1"/>
  <c r="I214" i="13" s="1"/>
  <c r="J214" i="13" s="1"/>
  <c r="H213" i="13"/>
  <c r="E213" i="13"/>
  <c r="F213" i="13" s="1"/>
  <c r="I213" i="13" s="1"/>
  <c r="H212" i="13"/>
  <c r="E212" i="13"/>
  <c r="F212" i="13" s="1"/>
  <c r="I212" i="13" s="1"/>
  <c r="H211" i="13"/>
  <c r="E211" i="13"/>
  <c r="F211" i="13" s="1"/>
  <c r="I211" i="13" s="1"/>
  <c r="H210" i="13"/>
  <c r="E210" i="13"/>
  <c r="F210" i="13" s="1"/>
  <c r="I210" i="13" s="1"/>
  <c r="H209" i="13"/>
  <c r="E209" i="13"/>
  <c r="F209" i="13" s="1"/>
  <c r="I209" i="13" s="1"/>
  <c r="H208" i="13"/>
  <c r="E208" i="13"/>
  <c r="F208" i="13" s="1"/>
  <c r="I208" i="13" s="1"/>
  <c r="H207" i="13"/>
  <c r="E207" i="13"/>
  <c r="F207" i="13" s="1"/>
  <c r="I207" i="13" s="1"/>
  <c r="H206" i="13"/>
  <c r="E206" i="13"/>
  <c r="F206" i="13" s="1"/>
  <c r="I206" i="13" s="1"/>
  <c r="J206" i="13" s="1"/>
  <c r="H205" i="13"/>
  <c r="E205" i="13"/>
  <c r="F205" i="13" s="1"/>
  <c r="I205" i="13" s="1"/>
  <c r="H204" i="13"/>
  <c r="E204" i="13"/>
  <c r="F204" i="13" s="1"/>
  <c r="I204" i="13" s="1"/>
  <c r="J204" i="13" s="1"/>
  <c r="H203" i="13"/>
  <c r="E203" i="13"/>
  <c r="F203" i="13" s="1"/>
  <c r="I203" i="13" s="1"/>
  <c r="H202" i="13"/>
  <c r="E202" i="13"/>
  <c r="F202" i="13" s="1"/>
  <c r="I202" i="13" s="1"/>
  <c r="H201" i="13"/>
  <c r="E201" i="13"/>
  <c r="F201" i="13" s="1"/>
  <c r="I201" i="13" s="1"/>
  <c r="H200" i="13"/>
  <c r="E200" i="13"/>
  <c r="F200" i="13" s="1"/>
  <c r="I200" i="13" s="1"/>
  <c r="H199" i="13"/>
  <c r="E199" i="13"/>
  <c r="F199" i="13" s="1"/>
  <c r="I199" i="13" s="1"/>
  <c r="H198" i="13"/>
  <c r="E198" i="13"/>
  <c r="F198" i="13" s="1"/>
  <c r="I198" i="13" s="1"/>
  <c r="J198" i="13" s="1"/>
  <c r="H197" i="13"/>
  <c r="E197" i="13"/>
  <c r="F197" i="13" s="1"/>
  <c r="I197" i="13" s="1"/>
  <c r="H196" i="13"/>
  <c r="E196" i="13"/>
  <c r="F196" i="13" s="1"/>
  <c r="I196" i="13" s="1"/>
  <c r="J196" i="13" s="1"/>
  <c r="H195" i="13"/>
  <c r="E195" i="13"/>
  <c r="F195" i="13" s="1"/>
  <c r="I195" i="13" s="1"/>
  <c r="H194" i="13"/>
  <c r="E194" i="13"/>
  <c r="F194" i="13" s="1"/>
  <c r="I194" i="13" s="1"/>
  <c r="J194" i="13" s="1"/>
  <c r="H193" i="13"/>
  <c r="E193" i="13"/>
  <c r="F193" i="13" s="1"/>
  <c r="I193" i="13" s="1"/>
  <c r="H192" i="13"/>
  <c r="E192" i="13"/>
  <c r="F192" i="13" s="1"/>
  <c r="I192" i="13" s="1"/>
  <c r="H191" i="13"/>
  <c r="E191" i="13"/>
  <c r="F191" i="13" s="1"/>
  <c r="I191" i="13" s="1"/>
  <c r="H190" i="13"/>
  <c r="E190" i="13"/>
  <c r="F190" i="13" s="1"/>
  <c r="I190" i="13" s="1"/>
  <c r="J190" i="13" s="1"/>
  <c r="H189" i="13"/>
  <c r="E189" i="13"/>
  <c r="F189" i="13" s="1"/>
  <c r="I189" i="13" s="1"/>
  <c r="H188" i="13"/>
  <c r="E188" i="13"/>
  <c r="F188" i="13" s="1"/>
  <c r="I188" i="13" s="1"/>
  <c r="J188" i="13" s="1"/>
  <c r="H187" i="13"/>
  <c r="E187" i="13"/>
  <c r="F187" i="13" s="1"/>
  <c r="I187" i="13" s="1"/>
  <c r="H186" i="13"/>
  <c r="E186" i="13"/>
  <c r="F186" i="13" s="1"/>
  <c r="I186" i="13" s="1"/>
  <c r="J186" i="13" s="1"/>
  <c r="H185" i="13"/>
  <c r="E185" i="13"/>
  <c r="F185" i="13" s="1"/>
  <c r="I185" i="13" s="1"/>
  <c r="H184" i="13"/>
  <c r="E184" i="13"/>
  <c r="F184" i="13" s="1"/>
  <c r="I184" i="13" s="1"/>
  <c r="H183" i="13"/>
  <c r="E183" i="13"/>
  <c r="F183" i="13" s="1"/>
  <c r="I183" i="13" s="1"/>
  <c r="H182" i="13"/>
  <c r="E182" i="13"/>
  <c r="F182" i="13" s="1"/>
  <c r="I182" i="13" s="1"/>
  <c r="J182" i="13" s="1"/>
  <c r="H181" i="13"/>
  <c r="E181" i="13"/>
  <c r="F181" i="13" s="1"/>
  <c r="I181" i="13" s="1"/>
  <c r="H180" i="13"/>
  <c r="E180" i="13"/>
  <c r="F180" i="13" s="1"/>
  <c r="I180" i="13" s="1"/>
  <c r="J180" i="13" s="1"/>
  <c r="H179" i="13"/>
  <c r="E179" i="13"/>
  <c r="F179" i="13" s="1"/>
  <c r="I179" i="13" s="1"/>
  <c r="H178" i="13"/>
  <c r="E178" i="13"/>
  <c r="F178" i="13" s="1"/>
  <c r="I178" i="13" s="1"/>
  <c r="H177" i="13"/>
  <c r="E177" i="13"/>
  <c r="F177" i="13" s="1"/>
  <c r="I177" i="13" s="1"/>
  <c r="H176" i="13"/>
  <c r="E176" i="13"/>
  <c r="F176" i="13" s="1"/>
  <c r="I176" i="13" s="1"/>
  <c r="H175" i="13"/>
  <c r="E175" i="13"/>
  <c r="F175" i="13" s="1"/>
  <c r="I175" i="13" s="1"/>
  <c r="H174" i="13"/>
  <c r="E174" i="13"/>
  <c r="F174" i="13" s="1"/>
  <c r="I174" i="13" s="1"/>
  <c r="J174" i="13" s="1"/>
  <c r="H173" i="13"/>
  <c r="E173" i="13"/>
  <c r="F173" i="13" s="1"/>
  <c r="I173" i="13" s="1"/>
  <c r="H172" i="13"/>
  <c r="E172" i="13"/>
  <c r="F172" i="13" s="1"/>
  <c r="I172" i="13" s="1"/>
  <c r="H171" i="13"/>
  <c r="E171" i="13"/>
  <c r="F171" i="13" s="1"/>
  <c r="I171" i="13" s="1"/>
  <c r="H170" i="13"/>
  <c r="E170" i="13"/>
  <c r="F170" i="13" s="1"/>
  <c r="I170" i="13" s="1"/>
  <c r="H169" i="13"/>
  <c r="E169" i="13"/>
  <c r="F169" i="13" s="1"/>
  <c r="I169" i="13" s="1"/>
  <c r="H168" i="13"/>
  <c r="E168" i="13"/>
  <c r="F168" i="13" s="1"/>
  <c r="I168" i="13" s="1"/>
  <c r="J168" i="13" s="1"/>
  <c r="H167" i="13"/>
  <c r="E167" i="13"/>
  <c r="F167" i="13" s="1"/>
  <c r="I167" i="13" s="1"/>
  <c r="H166" i="13"/>
  <c r="E166" i="13"/>
  <c r="F166" i="13" s="1"/>
  <c r="I166" i="13" s="1"/>
  <c r="J166" i="13" s="1"/>
  <c r="H165" i="13"/>
  <c r="E165" i="13"/>
  <c r="F165" i="13" s="1"/>
  <c r="I165" i="13" s="1"/>
  <c r="H164" i="13"/>
  <c r="E164" i="13"/>
  <c r="F164" i="13" s="1"/>
  <c r="I164" i="13" s="1"/>
  <c r="H163" i="13"/>
  <c r="E163" i="13"/>
  <c r="F163" i="13" s="1"/>
  <c r="I163" i="13" s="1"/>
  <c r="H162" i="13"/>
  <c r="E162" i="13"/>
  <c r="F162" i="13" s="1"/>
  <c r="I162" i="13" s="1"/>
  <c r="J162" i="13" s="1"/>
  <c r="H161" i="13"/>
  <c r="E161" i="13"/>
  <c r="F161" i="13" s="1"/>
  <c r="I161" i="13" s="1"/>
  <c r="H160" i="13"/>
  <c r="E160" i="13"/>
  <c r="F160" i="13" s="1"/>
  <c r="I160" i="13" s="1"/>
  <c r="H159" i="13"/>
  <c r="E159" i="13"/>
  <c r="F159" i="13" s="1"/>
  <c r="I159" i="13" s="1"/>
  <c r="H158" i="13"/>
  <c r="E158" i="13"/>
  <c r="F158" i="13" s="1"/>
  <c r="I158" i="13" s="1"/>
  <c r="H157" i="13"/>
  <c r="E157" i="13"/>
  <c r="F157" i="13" s="1"/>
  <c r="I157" i="13" s="1"/>
  <c r="H156" i="13"/>
  <c r="E156" i="13"/>
  <c r="F156" i="13" s="1"/>
  <c r="I156" i="13" s="1"/>
  <c r="J156" i="13" s="1"/>
  <c r="H155" i="13"/>
  <c r="E155" i="13"/>
  <c r="F155" i="13" s="1"/>
  <c r="I155" i="13" s="1"/>
  <c r="H154" i="13"/>
  <c r="E154" i="13"/>
  <c r="F154" i="13" s="1"/>
  <c r="I154" i="13" s="1"/>
  <c r="H153" i="13"/>
  <c r="E153" i="13"/>
  <c r="F153" i="13" s="1"/>
  <c r="I153" i="13" s="1"/>
  <c r="H152" i="13"/>
  <c r="E152" i="13"/>
  <c r="F152" i="13" s="1"/>
  <c r="I152" i="13" s="1"/>
  <c r="H151" i="13"/>
  <c r="E151" i="13"/>
  <c r="F151" i="13" s="1"/>
  <c r="I151" i="13" s="1"/>
  <c r="H150" i="13"/>
  <c r="E150" i="13"/>
  <c r="F150" i="13" s="1"/>
  <c r="I150" i="13" s="1"/>
  <c r="J150" i="13" s="1"/>
  <c r="H149" i="13"/>
  <c r="E149" i="13"/>
  <c r="F149" i="13" s="1"/>
  <c r="I149" i="13" s="1"/>
  <c r="H148" i="13"/>
  <c r="E148" i="13"/>
  <c r="F148" i="13" s="1"/>
  <c r="I148" i="13" s="1"/>
  <c r="J148" i="13" s="1"/>
  <c r="H147" i="13"/>
  <c r="E147" i="13"/>
  <c r="F147" i="13" s="1"/>
  <c r="I147" i="13" s="1"/>
  <c r="H146" i="13"/>
  <c r="E146" i="13"/>
  <c r="F146" i="13" s="1"/>
  <c r="I146" i="13" s="1"/>
  <c r="H145" i="13"/>
  <c r="E145" i="13"/>
  <c r="F145" i="13" s="1"/>
  <c r="I145" i="13" s="1"/>
  <c r="H144" i="13"/>
  <c r="E144" i="13"/>
  <c r="F144" i="13" s="1"/>
  <c r="I144" i="13" s="1"/>
  <c r="J144" i="13" s="1"/>
  <c r="H143" i="13"/>
  <c r="E143" i="13"/>
  <c r="F143" i="13" s="1"/>
  <c r="I143" i="13" s="1"/>
  <c r="H142" i="13"/>
  <c r="E142" i="13"/>
  <c r="F142" i="13" s="1"/>
  <c r="I142" i="13" s="1"/>
  <c r="H141" i="13"/>
  <c r="E141" i="13"/>
  <c r="F141" i="13" s="1"/>
  <c r="I141" i="13" s="1"/>
  <c r="H140" i="13"/>
  <c r="E140" i="13"/>
  <c r="F140" i="13" s="1"/>
  <c r="I140" i="13" s="1"/>
  <c r="J140" i="13" s="1"/>
  <c r="H139" i="13"/>
  <c r="E139" i="13"/>
  <c r="F139" i="13" s="1"/>
  <c r="I139" i="13" s="1"/>
  <c r="H138" i="13"/>
  <c r="E138" i="13"/>
  <c r="F138" i="13" s="1"/>
  <c r="I138" i="13" s="1"/>
  <c r="H137" i="13"/>
  <c r="E137" i="13"/>
  <c r="F137" i="13" s="1"/>
  <c r="I137" i="13" s="1"/>
  <c r="H136" i="13"/>
  <c r="E136" i="13"/>
  <c r="F136" i="13" s="1"/>
  <c r="I136" i="13" s="1"/>
  <c r="J136" i="13" s="1"/>
  <c r="H135" i="13"/>
  <c r="E135" i="13"/>
  <c r="F135" i="13" s="1"/>
  <c r="I135" i="13" s="1"/>
  <c r="H134" i="13"/>
  <c r="E134" i="13"/>
  <c r="F134" i="13" s="1"/>
  <c r="I134" i="13" s="1"/>
  <c r="H133" i="13"/>
  <c r="E133" i="13"/>
  <c r="F133" i="13" s="1"/>
  <c r="I133" i="13" s="1"/>
  <c r="H132" i="13"/>
  <c r="E132" i="13"/>
  <c r="F132" i="13" s="1"/>
  <c r="I132" i="13" s="1"/>
  <c r="H131" i="13"/>
  <c r="E131" i="13"/>
  <c r="F131" i="13" s="1"/>
  <c r="I131" i="13" s="1"/>
  <c r="H130" i="13"/>
  <c r="E130" i="13"/>
  <c r="F130" i="13" s="1"/>
  <c r="I130" i="13" s="1"/>
  <c r="H129" i="13"/>
  <c r="E129" i="13"/>
  <c r="F129" i="13" s="1"/>
  <c r="I129" i="13" s="1"/>
  <c r="H128" i="13"/>
  <c r="E128" i="13"/>
  <c r="F128" i="13" s="1"/>
  <c r="I128" i="13" s="1"/>
  <c r="H127" i="13"/>
  <c r="E127" i="13"/>
  <c r="F127" i="13" s="1"/>
  <c r="I127" i="13" s="1"/>
  <c r="H126" i="13"/>
  <c r="E126" i="13"/>
  <c r="F126" i="13" s="1"/>
  <c r="I126" i="13" s="1"/>
  <c r="J126" i="13" s="1"/>
  <c r="H125" i="13"/>
  <c r="E125" i="13"/>
  <c r="F125" i="13" s="1"/>
  <c r="I125" i="13" s="1"/>
  <c r="H124" i="13"/>
  <c r="E124" i="13"/>
  <c r="F124" i="13" s="1"/>
  <c r="I124" i="13" s="1"/>
  <c r="H123" i="13"/>
  <c r="E123" i="13"/>
  <c r="F123" i="13" s="1"/>
  <c r="I123" i="13" s="1"/>
  <c r="H122" i="13"/>
  <c r="E122" i="13"/>
  <c r="F122" i="13" s="1"/>
  <c r="I122" i="13" s="1"/>
  <c r="J122" i="13" s="1"/>
  <c r="H121" i="13"/>
  <c r="E121" i="13"/>
  <c r="F121" i="13" s="1"/>
  <c r="I121" i="13" s="1"/>
  <c r="H120" i="13"/>
  <c r="E120" i="13"/>
  <c r="F120" i="13" s="1"/>
  <c r="I120" i="13" s="1"/>
  <c r="H119" i="13"/>
  <c r="E119" i="13"/>
  <c r="F119" i="13" s="1"/>
  <c r="I119" i="13" s="1"/>
  <c r="H118" i="13"/>
  <c r="E118" i="13"/>
  <c r="F118" i="13" s="1"/>
  <c r="I118" i="13" s="1"/>
  <c r="H117" i="13"/>
  <c r="E117" i="13"/>
  <c r="F117" i="13" s="1"/>
  <c r="I117" i="13" s="1"/>
  <c r="H116" i="13"/>
  <c r="E116" i="13"/>
  <c r="F116" i="13" s="1"/>
  <c r="I116" i="13" s="1"/>
  <c r="J116" i="13" s="1"/>
  <c r="H115" i="13"/>
  <c r="E115" i="13"/>
  <c r="F115" i="13" s="1"/>
  <c r="I115" i="13" s="1"/>
  <c r="H114" i="13"/>
  <c r="E114" i="13"/>
  <c r="F114" i="13" s="1"/>
  <c r="I114" i="13" s="1"/>
  <c r="H113" i="13"/>
  <c r="E113" i="13"/>
  <c r="F113" i="13" s="1"/>
  <c r="I113" i="13" s="1"/>
  <c r="H112" i="13"/>
  <c r="E112" i="13"/>
  <c r="F112" i="13" s="1"/>
  <c r="I112" i="13" s="1"/>
  <c r="J112" i="13" s="1"/>
  <c r="H111" i="13"/>
  <c r="E111" i="13"/>
  <c r="F111" i="13" s="1"/>
  <c r="I111" i="13" s="1"/>
  <c r="H110" i="13"/>
  <c r="E110" i="13"/>
  <c r="F110" i="13" s="1"/>
  <c r="I110" i="13" s="1"/>
  <c r="H109" i="13"/>
  <c r="E109" i="13"/>
  <c r="F109" i="13" s="1"/>
  <c r="I109" i="13" s="1"/>
  <c r="H108" i="13"/>
  <c r="E108" i="13"/>
  <c r="F108" i="13" s="1"/>
  <c r="I108" i="13" s="1"/>
  <c r="H107" i="13"/>
  <c r="E107" i="13"/>
  <c r="F107" i="13" s="1"/>
  <c r="I107" i="13" s="1"/>
  <c r="H106" i="13"/>
  <c r="E106" i="13"/>
  <c r="F106" i="13" s="1"/>
  <c r="I106" i="13" s="1"/>
  <c r="J106" i="13" s="1"/>
  <c r="H105" i="13"/>
  <c r="E105" i="13"/>
  <c r="F105" i="13" s="1"/>
  <c r="I105" i="13" s="1"/>
  <c r="H104" i="13"/>
  <c r="E104" i="13"/>
  <c r="F104" i="13" s="1"/>
  <c r="I104" i="13" s="1"/>
  <c r="H103" i="13"/>
  <c r="E103" i="13"/>
  <c r="F103" i="13" s="1"/>
  <c r="I103" i="13" s="1"/>
  <c r="H102" i="13"/>
  <c r="E102" i="13"/>
  <c r="F102" i="13" s="1"/>
  <c r="I102" i="13" s="1"/>
  <c r="H101" i="13"/>
  <c r="E101" i="13"/>
  <c r="F101" i="13" s="1"/>
  <c r="I101" i="13" s="1"/>
  <c r="H100" i="13"/>
  <c r="E100" i="13"/>
  <c r="F100" i="13" s="1"/>
  <c r="I100" i="13" s="1"/>
  <c r="J100" i="13" s="1"/>
  <c r="H99" i="13"/>
  <c r="E99" i="13"/>
  <c r="F99" i="13" s="1"/>
  <c r="I99" i="13" s="1"/>
  <c r="H98" i="13"/>
  <c r="E98" i="13"/>
  <c r="F98" i="13" s="1"/>
  <c r="I98" i="13" s="1"/>
  <c r="J98" i="13" s="1"/>
  <c r="H97" i="13"/>
  <c r="E97" i="13"/>
  <c r="F97" i="13" s="1"/>
  <c r="I97" i="13" s="1"/>
  <c r="H96" i="13"/>
  <c r="E96" i="13"/>
  <c r="F96" i="13" s="1"/>
  <c r="I96" i="13" s="1"/>
  <c r="H95" i="13"/>
  <c r="E95" i="13"/>
  <c r="F95" i="13" s="1"/>
  <c r="I95" i="13" s="1"/>
  <c r="H94" i="13"/>
  <c r="E94" i="13"/>
  <c r="F94" i="13" s="1"/>
  <c r="I94" i="13" s="1"/>
  <c r="J94" i="13" s="1"/>
  <c r="H93" i="13"/>
  <c r="E93" i="13"/>
  <c r="F93" i="13" s="1"/>
  <c r="I93" i="13" s="1"/>
  <c r="H92" i="13"/>
  <c r="E92" i="13"/>
  <c r="F92" i="13" s="1"/>
  <c r="I92" i="13" s="1"/>
  <c r="J92" i="13" s="1"/>
  <c r="H91" i="13"/>
  <c r="E91" i="13"/>
  <c r="F91" i="13" s="1"/>
  <c r="I91" i="13" s="1"/>
  <c r="H90" i="13"/>
  <c r="E90" i="13"/>
  <c r="F90" i="13" s="1"/>
  <c r="I90" i="13" s="1"/>
  <c r="H89" i="13"/>
  <c r="E89" i="13"/>
  <c r="F89" i="13" s="1"/>
  <c r="I89" i="13" s="1"/>
  <c r="H88" i="13"/>
  <c r="E88" i="13"/>
  <c r="F88" i="13" s="1"/>
  <c r="I88" i="13" s="1"/>
  <c r="H87" i="13"/>
  <c r="E87" i="13"/>
  <c r="F87" i="13" s="1"/>
  <c r="I87" i="13" s="1"/>
  <c r="H86" i="13"/>
  <c r="E86" i="13"/>
  <c r="F86" i="13" s="1"/>
  <c r="I86" i="13" s="1"/>
  <c r="J86" i="13" s="1"/>
  <c r="H85" i="13"/>
  <c r="E85" i="13"/>
  <c r="F85" i="13" s="1"/>
  <c r="I85" i="13" s="1"/>
  <c r="H84" i="13"/>
  <c r="E84" i="13"/>
  <c r="F84" i="13" s="1"/>
  <c r="I84" i="13" s="1"/>
  <c r="J84" i="13" s="1"/>
  <c r="H83" i="13"/>
  <c r="E83" i="13"/>
  <c r="F83" i="13" s="1"/>
  <c r="I83" i="13" s="1"/>
  <c r="H82" i="13"/>
  <c r="E82" i="13"/>
  <c r="F82" i="13" s="1"/>
  <c r="I82" i="13" s="1"/>
  <c r="J82" i="13" s="1"/>
  <c r="H81" i="13"/>
  <c r="E81" i="13"/>
  <c r="F81" i="13" s="1"/>
  <c r="I81" i="13" s="1"/>
  <c r="H80" i="13"/>
  <c r="E80" i="13"/>
  <c r="F80" i="13" s="1"/>
  <c r="I80" i="13" s="1"/>
  <c r="J80" i="13" s="1"/>
  <c r="H79" i="13"/>
  <c r="E79" i="13"/>
  <c r="F79" i="13" s="1"/>
  <c r="I79" i="13" s="1"/>
  <c r="H78" i="13"/>
  <c r="E78" i="13"/>
  <c r="F78" i="13" s="1"/>
  <c r="I78" i="13" s="1"/>
  <c r="H77" i="13"/>
  <c r="E77" i="13"/>
  <c r="F77" i="13" s="1"/>
  <c r="I77" i="13" s="1"/>
  <c r="H76" i="13"/>
  <c r="E76" i="13"/>
  <c r="F76" i="13" s="1"/>
  <c r="I76" i="13" s="1"/>
  <c r="J76" i="13" s="1"/>
  <c r="H75" i="13"/>
  <c r="E75" i="13"/>
  <c r="F75" i="13" s="1"/>
  <c r="I75" i="13" s="1"/>
  <c r="H74" i="13"/>
  <c r="E74" i="13"/>
  <c r="F74" i="13" s="1"/>
  <c r="I74" i="13" s="1"/>
  <c r="J74" i="13" s="1"/>
  <c r="H73" i="13"/>
  <c r="E73" i="13"/>
  <c r="F73" i="13" s="1"/>
  <c r="I73" i="13" s="1"/>
  <c r="H72" i="13"/>
  <c r="E72" i="13"/>
  <c r="F72" i="13" s="1"/>
  <c r="I72" i="13" s="1"/>
  <c r="H71" i="13"/>
  <c r="E71" i="13"/>
  <c r="F71" i="13" s="1"/>
  <c r="I71" i="13" s="1"/>
  <c r="H70" i="13"/>
  <c r="E70" i="13"/>
  <c r="F70" i="13" s="1"/>
  <c r="I70" i="13" s="1"/>
  <c r="J70" i="13" s="1"/>
  <c r="H69" i="13"/>
  <c r="E69" i="13"/>
  <c r="F69" i="13" s="1"/>
  <c r="I69" i="13" s="1"/>
  <c r="H68" i="13"/>
  <c r="E68" i="13"/>
  <c r="F68" i="13" s="1"/>
  <c r="I68" i="13" s="1"/>
  <c r="J68" i="13" s="1"/>
  <c r="H67" i="13"/>
  <c r="E67" i="13"/>
  <c r="F67" i="13" s="1"/>
  <c r="I67" i="13" s="1"/>
  <c r="H66" i="13"/>
  <c r="E66" i="13"/>
  <c r="F66" i="13" s="1"/>
  <c r="I66" i="13" s="1"/>
  <c r="J66" i="13" s="1"/>
  <c r="H65" i="13"/>
  <c r="E65" i="13"/>
  <c r="F65" i="13" s="1"/>
  <c r="I65" i="13" s="1"/>
  <c r="H64" i="13"/>
  <c r="E64" i="13"/>
  <c r="F64" i="13" s="1"/>
  <c r="I64" i="13" s="1"/>
  <c r="H63" i="13"/>
  <c r="E63" i="13"/>
  <c r="F63" i="13" s="1"/>
  <c r="I63" i="13" s="1"/>
  <c r="H62" i="13"/>
  <c r="E62" i="13"/>
  <c r="F62" i="13" s="1"/>
  <c r="I62" i="13" s="1"/>
  <c r="H61" i="13"/>
  <c r="E61" i="13"/>
  <c r="F61" i="13" s="1"/>
  <c r="I61" i="13" s="1"/>
  <c r="H60" i="13"/>
  <c r="E60" i="13"/>
  <c r="F60" i="13" s="1"/>
  <c r="I60" i="13" s="1"/>
  <c r="H59" i="13"/>
  <c r="E59" i="13"/>
  <c r="F59" i="13" s="1"/>
  <c r="I59" i="13" s="1"/>
  <c r="H58" i="13"/>
  <c r="E58" i="13"/>
  <c r="F58" i="13" s="1"/>
  <c r="I58" i="13" s="1"/>
  <c r="J58" i="13" s="1"/>
  <c r="H57" i="13"/>
  <c r="E57" i="13"/>
  <c r="F57" i="13" s="1"/>
  <c r="I57" i="13" s="1"/>
  <c r="H56" i="13"/>
  <c r="E56" i="13"/>
  <c r="F56" i="13" s="1"/>
  <c r="I56" i="13" s="1"/>
  <c r="H55" i="13"/>
  <c r="E55" i="13"/>
  <c r="F55" i="13" s="1"/>
  <c r="I55" i="13" s="1"/>
  <c r="H54" i="13"/>
  <c r="E54" i="13"/>
  <c r="F54" i="13" s="1"/>
  <c r="I54" i="13" s="1"/>
  <c r="J54" i="13" s="1"/>
  <c r="H53" i="13"/>
  <c r="E53" i="13"/>
  <c r="F53" i="13" s="1"/>
  <c r="I53" i="13" s="1"/>
  <c r="H52" i="13"/>
  <c r="E52" i="13"/>
  <c r="F52" i="13" s="1"/>
  <c r="I52" i="13" s="1"/>
  <c r="J52" i="13" s="1"/>
  <c r="H51" i="13"/>
  <c r="E51" i="13"/>
  <c r="F51" i="13" s="1"/>
  <c r="I51" i="13" s="1"/>
  <c r="H50" i="13"/>
  <c r="E50" i="13"/>
  <c r="F50" i="13" s="1"/>
  <c r="I50" i="13" s="1"/>
  <c r="J50" i="13" s="1"/>
  <c r="H49" i="13"/>
  <c r="E49" i="13"/>
  <c r="F49" i="13" s="1"/>
  <c r="I49" i="13" s="1"/>
  <c r="H48" i="13"/>
  <c r="E48" i="13"/>
  <c r="F48" i="13" s="1"/>
  <c r="I48" i="13" s="1"/>
  <c r="H47" i="13"/>
  <c r="E47" i="13"/>
  <c r="F47" i="13" s="1"/>
  <c r="I47" i="13" s="1"/>
  <c r="H46" i="13"/>
  <c r="E46" i="13"/>
  <c r="F46" i="13" s="1"/>
  <c r="I46" i="13" s="1"/>
  <c r="H45" i="13"/>
  <c r="E45" i="13"/>
  <c r="F45" i="13" s="1"/>
  <c r="I45" i="13" s="1"/>
  <c r="H44" i="13"/>
  <c r="E44" i="13"/>
  <c r="F44" i="13" s="1"/>
  <c r="I44" i="13" s="1"/>
  <c r="J44" i="13" s="1"/>
  <c r="H43" i="13"/>
  <c r="E43" i="13"/>
  <c r="F43" i="13" s="1"/>
  <c r="I43" i="13" s="1"/>
  <c r="H42" i="13"/>
  <c r="E42" i="13"/>
  <c r="F42" i="13" s="1"/>
  <c r="I42" i="13" s="1"/>
  <c r="H41" i="13"/>
  <c r="E41" i="13"/>
  <c r="F41" i="13" s="1"/>
  <c r="I41" i="13" s="1"/>
  <c r="H40" i="13"/>
  <c r="E40" i="13"/>
  <c r="F40" i="13" s="1"/>
  <c r="I40" i="13" s="1"/>
  <c r="H39" i="13"/>
  <c r="E39" i="13"/>
  <c r="F39" i="13" s="1"/>
  <c r="I39" i="13" s="1"/>
  <c r="H38" i="13"/>
  <c r="E38" i="13"/>
  <c r="F38" i="13" s="1"/>
  <c r="I38" i="13" s="1"/>
  <c r="H37" i="13"/>
  <c r="E37" i="13"/>
  <c r="F37" i="13" s="1"/>
  <c r="I37" i="13" s="1"/>
  <c r="H36" i="13"/>
  <c r="E36" i="13"/>
  <c r="F36" i="13" s="1"/>
  <c r="I36" i="13" s="1"/>
  <c r="J36" i="13" s="1"/>
  <c r="H35" i="13"/>
  <c r="E35" i="13"/>
  <c r="F35" i="13" s="1"/>
  <c r="I35" i="13" s="1"/>
  <c r="H34" i="13"/>
  <c r="E34" i="13"/>
  <c r="F34" i="13" s="1"/>
  <c r="I34" i="13" s="1"/>
  <c r="H33" i="13"/>
  <c r="E33" i="13"/>
  <c r="F33" i="13" s="1"/>
  <c r="I33" i="13" s="1"/>
  <c r="H32" i="13"/>
  <c r="E32" i="13"/>
  <c r="F32" i="13" s="1"/>
  <c r="I32" i="13" s="1"/>
  <c r="H31" i="13"/>
  <c r="E31" i="13"/>
  <c r="F31" i="13" s="1"/>
  <c r="I31" i="13" s="1"/>
  <c r="H30" i="13"/>
  <c r="E30" i="13"/>
  <c r="F30" i="13" s="1"/>
  <c r="I30" i="13" s="1"/>
  <c r="J30" i="13" s="1"/>
  <c r="H29" i="13"/>
  <c r="E29" i="13"/>
  <c r="F29" i="13" s="1"/>
  <c r="I29" i="13" s="1"/>
  <c r="H28" i="13"/>
  <c r="E28" i="13"/>
  <c r="F28" i="13" s="1"/>
  <c r="I28" i="13" s="1"/>
  <c r="H27" i="13"/>
  <c r="E27" i="13"/>
  <c r="F27" i="13" s="1"/>
  <c r="I27" i="13" s="1"/>
  <c r="H26" i="13"/>
  <c r="E26" i="13"/>
  <c r="F26" i="13" s="1"/>
  <c r="I26" i="13" s="1"/>
  <c r="H25" i="13"/>
  <c r="E25" i="13"/>
  <c r="F25" i="13" s="1"/>
  <c r="I25" i="13" s="1"/>
  <c r="H24" i="13"/>
  <c r="E24" i="13"/>
  <c r="F24" i="13" s="1"/>
  <c r="I24" i="13" s="1"/>
  <c r="J24" i="13" s="1"/>
  <c r="H23" i="13"/>
  <c r="E23" i="13"/>
  <c r="F23" i="13" s="1"/>
  <c r="I23" i="13" s="1"/>
  <c r="H22" i="13"/>
  <c r="E22" i="13"/>
  <c r="F22" i="13" s="1"/>
  <c r="I22" i="13" s="1"/>
  <c r="J22" i="13" s="1"/>
  <c r="H21" i="13"/>
  <c r="E21" i="13"/>
  <c r="F21" i="13" s="1"/>
  <c r="I21" i="13" s="1"/>
  <c r="H20" i="13"/>
  <c r="E20" i="13"/>
  <c r="F20" i="13" s="1"/>
  <c r="I20" i="13" s="1"/>
  <c r="J20" i="13" s="1"/>
  <c r="H19" i="13"/>
  <c r="E19" i="13"/>
  <c r="F19" i="13" s="1"/>
  <c r="I19" i="13" s="1"/>
  <c r="H18" i="13"/>
  <c r="E18" i="13"/>
  <c r="F18" i="13" s="1"/>
  <c r="I18" i="13" s="1"/>
  <c r="H17" i="13"/>
  <c r="E17" i="13"/>
  <c r="F17" i="13" s="1"/>
  <c r="I17" i="13" s="1"/>
  <c r="H16" i="13"/>
  <c r="E16" i="13"/>
  <c r="F16" i="13" s="1"/>
  <c r="I16" i="13" s="1"/>
  <c r="H15" i="13"/>
  <c r="E15" i="13"/>
  <c r="F15" i="13" s="1"/>
  <c r="I15" i="13" s="1"/>
  <c r="H14" i="13"/>
  <c r="E14" i="13"/>
  <c r="F14" i="13" s="1"/>
  <c r="I14" i="13" s="1"/>
  <c r="J14" i="13" s="1"/>
  <c r="H13" i="13"/>
  <c r="E13" i="13"/>
  <c r="F13" i="13" s="1"/>
  <c r="I13" i="13" s="1"/>
  <c r="H12" i="13"/>
  <c r="E12" i="13"/>
  <c r="F12" i="13" s="1"/>
  <c r="I12" i="13" s="1"/>
  <c r="H11" i="13"/>
  <c r="E11" i="13"/>
  <c r="F11" i="13" s="1"/>
  <c r="I11" i="13" s="1"/>
  <c r="H10" i="13"/>
  <c r="E10" i="13"/>
  <c r="F10" i="13" s="1"/>
  <c r="I10" i="13" s="1"/>
  <c r="H9" i="13"/>
  <c r="E9" i="13"/>
  <c r="F9" i="13" s="1"/>
  <c r="I9" i="13" s="1"/>
  <c r="H8" i="13"/>
  <c r="E8" i="13"/>
  <c r="F8" i="13" s="1"/>
  <c r="I8" i="13" s="1"/>
  <c r="J8" i="13" s="1"/>
  <c r="H7" i="13"/>
  <c r="E7" i="13"/>
  <c r="F7" i="13" s="1"/>
  <c r="I7" i="13" s="1"/>
  <c r="H6" i="13"/>
  <c r="E6" i="13"/>
  <c r="F6" i="13" s="1"/>
  <c r="I6" i="13" s="1"/>
  <c r="J6" i="13" s="1"/>
  <c r="H5" i="13"/>
  <c r="E5" i="13"/>
  <c r="F5" i="13" s="1"/>
  <c r="I5" i="13" s="1"/>
  <c r="H4" i="13"/>
  <c r="E4" i="13"/>
  <c r="F4" i="13" s="1"/>
  <c r="I4" i="13" s="1"/>
  <c r="J4" i="13" s="1"/>
  <c r="H3" i="13"/>
  <c r="E3" i="13"/>
  <c r="F3" i="13" s="1"/>
  <c r="I3" i="13" s="1"/>
  <c r="H2" i="13"/>
  <c r="E2" i="13"/>
  <c r="F2" i="13" s="1"/>
  <c r="I2" i="13" s="1"/>
  <c r="A28" i="12"/>
  <c r="B35" i="12"/>
  <c r="A35" i="12"/>
  <c r="B28" i="12"/>
  <c r="B24" i="12"/>
  <c r="A24" i="12"/>
  <c r="B20" i="12"/>
  <c r="A20" i="12"/>
  <c r="B16" i="12"/>
  <c r="A16" i="12"/>
  <c r="B12" i="12"/>
  <c r="A12" i="12"/>
  <c r="B8" i="12"/>
  <c r="A8" i="12"/>
  <c r="B3" i="12"/>
  <c r="A3" i="12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2" i="11"/>
  <c r="E3" i="11"/>
  <c r="F3" i="11" s="1"/>
  <c r="I3" i="11" s="1"/>
  <c r="E4" i="11"/>
  <c r="F4" i="11" s="1"/>
  <c r="I4" i="11" s="1"/>
  <c r="E5" i="11"/>
  <c r="F5" i="11" s="1"/>
  <c r="I5" i="11" s="1"/>
  <c r="J5" i="11" s="1"/>
  <c r="E6" i="11"/>
  <c r="F6" i="11" s="1"/>
  <c r="I6" i="11" s="1"/>
  <c r="J6" i="11" s="1"/>
  <c r="E7" i="11"/>
  <c r="F7" i="11" s="1"/>
  <c r="I7" i="11" s="1"/>
  <c r="J7" i="11" s="1"/>
  <c r="E8" i="11"/>
  <c r="F8" i="11" s="1"/>
  <c r="I8" i="11" s="1"/>
  <c r="E9" i="11"/>
  <c r="F9" i="11" s="1"/>
  <c r="I9" i="11" s="1"/>
  <c r="E10" i="11"/>
  <c r="F10" i="11" s="1"/>
  <c r="I10" i="11" s="1"/>
  <c r="E11" i="11"/>
  <c r="F11" i="11" s="1"/>
  <c r="I11" i="11" s="1"/>
  <c r="J11" i="11" s="1"/>
  <c r="E12" i="11"/>
  <c r="F12" i="11" s="1"/>
  <c r="I12" i="11" s="1"/>
  <c r="J12" i="11" s="1"/>
  <c r="E13" i="11"/>
  <c r="F13" i="11" s="1"/>
  <c r="I13" i="11" s="1"/>
  <c r="J13" i="11" s="1"/>
  <c r="E14" i="11"/>
  <c r="F14" i="11" s="1"/>
  <c r="I14" i="11" s="1"/>
  <c r="E15" i="11"/>
  <c r="F15" i="11" s="1"/>
  <c r="I15" i="11" s="1"/>
  <c r="E16" i="11"/>
  <c r="F16" i="11" s="1"/>
  <c r="I16" i="11" s="1"/>
  <c r="E17" i="11"/>
  <c r="F17" i="11" s="1"/>
  <c r="I17" i="11" s="1"/>
  <c r="J17" i="11" s="1"/>
  <c r="E18" i="11"/>
  <c r="F18" i="11" s="1"/>
  <c r="I18" i="11" s="1"/>
  <c r="J18" i="11" s="1"/>
  <c r="E19" i="11"/>
  <c r="F19" i="11" s="1"/>
  <c r="I19" i="11" s="1"/>
  <c r="J19" i="11" s="1"/>
  <c r="E20" i="11"/>
  <c r="F20" i="11" s="1"/>
  <c r="I20" i="11" s="1"/>
  <c r="E21" i="11"/>
  <c r="F21" i="11" s="1"/>
  <c r="I21" i="11" s="1"/>
  <c r="E22" i="11"/>
  <c r="F22" i="11" s="1"/>
  <c r="I22" i="11" s="1"/>
  <c r="E23" i="11"/>
  <c r="F23" i="11" s="1"/>
  <c r="I23" i="11" s="1"/>
  <c r="J23" i="11" s="1"/>
  <c r="E24" i="11"/>
  <c r="F24" i="11" s="1"/>
  <c r="I24" i="11" s="1"/>
  <c r="J24" i="11" s="1"/>
  <c r="E25" i="11"/>
  <c r="F25" i="11" s="1"/>
  <c r="I25" i="11" s="1"/>
  <c r="J25" i="11" s="1"/>
  <c r="E26" i="11"/>
  <c r="F26" i="11" s="1"/>
  <c r="I26" i="11" s="1"/>
  <c r="E27" i="11"/>
  <c r="F27" i="11" s="1"/>
  <c r="I27" i="11" s="1"/>
  <c r="E28" i="11"/>
  <c r="F28" i="11" s="1"/>
  <c r="I28" i="11" s="1"/>
  <c r="E29" i="11"/>
  <c r="F29" i="11" s="1"/>
  <c r="I29" i="11" s="1"/>
  <c r="J29" i="11" s="1"/>
  <c r="E30" i="11"/>
  <c r="F30" i="11" s="1"/>
  <c r="I30" i="11" s="1"/>
  <c r="J30" i="11" s="1"/>
  <c r="E31" i="11"/>
  <c r="F31" i="11" s="1"/>
  <c r="I31" i="11" s="1"/>
  <c r="J31" i="11" s="1"/>
  <c r="E32" i="11"/>
  <c r="F32" i="11" s="1"/>
  <c r="I32" i="11" s="1"/>
  <c r="E33" i="11"/>
  <c r="F33" i="11" s="1"/>
  <c r="I33" i="11" s="1"/>
  <c r="E34" i="11"/>
  <c r="F34" i="11" s="1"/>
  <c r="I34" i="11" s="1"/>
  <c r="E35" i="11"/>
  <c r="F35" i="11" s="1"/>
  <c r="I35" i="11" s="1"/>
  <c r="J35" i="11" s="1"/>
  <c r="E36" i="11"/>
  <c r="F36" i="11" s="1"/>
  <c r="I36" i="11" s="1"/>
  <c r="J36" i="11" s="1"/>
  <c r="E37" i="11"/>
  <c r="F37" i="11" s="1"/>
  <c r="I37" i="11" s="1"/>
  <c r="J37" i="11" s="1"/>
  <c r="E38" i="11"/>
  <c r="F38" i="11" s="1"/>
  <c r="I38" i="11" s="1"/>
  <c r="E39" i="11"/>
  <c r="F39" i="11" s="1"/>
  <c r="I39" i="11" s="1"/>
  <c r="E40" i="11"/>
  <c r="F40" i="11" s="1"/>
  <c r="I40" i="11" s="1"/>
  <c r="E41" i="11"/>
  <c r="F41" i="11" s="1"/>
  <c r="I41" i="11" s="1"/>
  <c r="J41" i="11" s="1"/>
  <c r="E42" i="11"/>
  <c r="F42" i="11" s="1"/>
  <c r="I42" i="11" s="1"/>
  <c r="J42" i="11" s="1"/>
  <c r="E43" i="11"/>
  <c r="F43" i="11" s="1"/>
  <c r="I43" i="11" s="1"/>
  <c r="J43" i="11" s="1"/>
  <c r="E44" i="11"/>
  <c r="F44" i="11" s="1"/>
  <c r="I44" i="11" s="1"/>
  <c r="E45" i="11"/>
  <c r="F45" i="11" s="1"/>
  <c r="I45" i="11" s="1"/>
  <c r="J45" i="11" s="1"/>
  <c r="E46" i="11"/>
  <c r="F46" i="11" s="1"/>
  <c r="I46" i="11" s="1"/>
  <c r="E47" i="11"/>
  <c r="F47" i="11" s="1"/>
  <c r="I47" i="11" s="1"/>
  <c r="J47" i="11" s="1"/>
  <c r="E48" i="11"/>
  <c r="F48" i="11" s="1"/>
  <c r="I48" i="11" s="1"/>
  <c r="J48" i="11" s="1"/>
  <c r="E49" i="11"/>
  <c r="F49" i="11" s="1"/>
  <c r="I49" i="11" s="1"/>
  <c r="J49" i="11" s="1"/>
  <c r="E50" i="11"/>
  <c r="F50" i="11" s="1"/>
  <c r="I50" i="11" s="1"/>
  <c r="E51" i="11"/>
  <c r="F51" i="11" s="1"/>
  <c r="I51" i="11" s="1"/>
  <c r="J51" i="11" s="1"/>
  <c r="E52" i="11"/>
  <c r="F52" i="11" s="1"/>
  <c r="I52" i="11" s="1"/>
  <c r="E53" i="11"/>
  <c r="F53" i="11" s="1"/>
  <c r="I53" i="11" s="1"/>
  <c r="J53" i="11" s="1"/>
  <c r="E54" i="11"/>
  <c r="F54" i="11" s="1"/>
  <c r="I54" i="11" s="1"/>
  <c r="J54" i="11" s="1"/>
  <c r="E55" i="11"/>
  <c r="F55" i="11" s="1"/>
  <c r="I55" i="11" s="1"/>
  <c r="J55" i="11" s="1"/>
  <c r="E56" i="11"/>
  <c r="F56" i="11" s="1"/>
  <c r="I56" i="11" s="1"/>
  <c r="E57" i="11"/>
  <c r="F57" i="11" s="1"/>
  <c r="I57" i="11" s="1"/>
  <c r="J57" i="11" s="1"/>
  <c r="E58" i="11"/>
  <c r="F58" i="11" s="1"/>
  <c r="I58" i="11" s="1"/>
  <c r="E59" i="11"/>
  <c r="F59" i="11" s="1"/>
  <c r="I59" i="11" s="1"/>
  <c r="J59" i="11" s="1"/>
  <c r="E60" i="11"/>
  <c r="F60" i="11" s="1"/>
  <c r="I60" i="11" s="1"/>
  <c r="J60" i="11" s="1"/>
  <c r="E61" i="11"/>
  <c r="F61" i="11" s="1"/>
  <c r="I61" i="11" s="1"/>
  <c r="J61" i="11" s="1"/>
  <c r="E62" i="11"/>
  <c r="F62" i="11" s="1"/>
  <c r="I62" i="11" s="1"/>
  <c r="E63" i="11"/>
  <c r="F63" i="11" s="1"/>
  <c r="I63" i="11" s="1"/>
  <c r="J63" i="11" s="1"/>
  <c r="E64" i="11"/>
  <c r="F64" i="11" s="1"/>
  <c r="I64" i="11" s="1"/>
  <c r="E65" i="11"/>
  <c r="F65" i="11" s="1"/>
  <c r="I65" i="11" s="1"/>
  <c r="J65" i="11" s="1"/>
  <c r="E66" i="11"/>
  <c r="F66" i="11" s="1"/>
  <c r="I66" i="11" s="1"/>
  <c r="J66" i="11" s="1"/>
  <c r="E67" i="11"/>
  <c r="F67" i="11" s="1"/>
  <c r="I67" i="11" s="1"/>
  <c r="J67" i="11" s="1"/>
  <c r="E68" i="11"/>
  <c r="F68" i="11" s="1"/>
  <c r="I68" i="11" s="1"/>
  <c r="E69" i="11"/>
  <c r="F69" i="11" s="1"/>
  <c r="I69" i="11" s="1"/>
  <c r="J69" i="11" s="1"/>
  <c r="E70" i="11"/>
  <c r="F70" i="11" s="1"/>
  <c r="I70" i="11" s="1"/>
  <c r="E71" i="11"/>
  <c r="F71" i="11" s="1"/>
  <c r="I71" i="11" s="1"/>
  <c r="J71" i="11" s="1"/>
  <c r="E72" i="11"/>
  <c r="F72" i="11" s="1"/>
  <c r="I72" i="11" s="1"/>
  <c r="J72" i="11" s="1"/>
  <c r="E73" i="11"/>
  <c r="F73" i="11" s="1"/>
  <c r="I73" i="11" s="1"/>
  <c r="J73" i="11" s="1"/>
  <c r="E74" i="11"/>
  <c r="F74" i="11" s="1"/>
  <c r="I74" i="11" s="1"/>
  <c r="E75" i="11"/>
  <c r="F75" i="11" s="1"/>
  <c r="I75" i="11" s="1"/>
  <c r="J75" i="11" s="1"/>
  <c r="E76" i="11"/>
  <c r="F76" i="11" s="1"/>
  <c r="I76" i="11" s="1"/>
  <c r="E77" i="11"/>
  <c r="F77" i="11" s="1"/>
  <c r="I77" i="11" s="1"/>
  <c r="J77" i="11" s="1"/>
  <c r="E78" i="11"/>
  <c r="F78" i="11" s="1"/>
  <c r="I78" i="11" s="1"/>
  <c r="J78" i="11" s="1"/>
  <c r="E79" i="11"/>
  <c r="F79" i="11" s="1"/>
  <c r="I79" i="11" s="1"/>
  <c r="J79" i="11" s="1"/>
  <c r="E80" i="11"/>
  <c r="F80" i="11" s="1"/>
  <c r="I80" i="11" s="1"/>
  <c r="E81" i="11"/>
  <c r="F81" i="11" s="1"/>
  <c r="I81" i="11" s="1"/>
  <c r="J81" i="11" s="1"/>
  <c r="E82" i="11"/>
  <c r="F82" i="11" s="1"/>
  <c r="I82" i="11" s="1"/>
  <c r="E83" i="11"/>
  <c r="F83" i="11" s="1"/>
  <c r="I83" i="11" s="1"/>
  <c r="J83" i="11" s="1"/>
  <c r="E84" i="11"/>
  <c r="F84" i="11" s="1"/>
  <c r="I84" i="11" s="1"/>
  <c r="J84" i="11" s="1"/>
  <c r="E85" i="11"/>
  <c r="F85" i="11" s="1"/>
  <c r="I85" i="11" s="1"/>
  <c r="J85" i="11" s="1"/>
  <c r="E86" i="11"/>
  <c r="F86" i="11" s="1"/>
  <c r="I86" i="11" s="1"/>
  <c r="E87" i="11"/>
  <c r="F87" i="11" s="1"/>
  <c r="I87" i="11" s="1"/>
  <c r="J87" i="11" s="1"/>
  <c r="E88" i="11"/>
  <c r="F88" i="11" s="1"/>
  <c r="I88" i="11" s="1"/>
  <c r="E89" i="11"/>
  <c r="F89" i="11" s="1"/>
  <c r="I89" i="11" s="1"/>
  <c r="J89" i="11" s="1"/>
  <c r="E90" i="11"/>
  <c r="F90" i="11" s="1"/>
  <c r="I90" i="11" s="1"/>
  <c r="J90" i="11" s="1"/>
  <c r="E91" i="11"/>
  <c r="F91" i="11" s="1"/>
  <c r="I91" i="11" s="1"/>
  <c r="J91" i="11" s="1"/>
  <c r="E92" i="11"/>
  <c r="F92" i="11" s="1"/>
  <c r="I92" i="11" s="1"/>
  <c r="E93" i="11"/>
  <c r="F93" i="11" s="1"/>
  <c r="I93" i="11" s="1"/>
  <c r="J93" i="11" s="1"/>
  <c r="E94" i="11"/>
  <c r="F94" i="11" s="1"/>
  <c r="I94" i="11" s="1"/>
  <c r="E95" i="11"/>
  <c r="F95" i="11" s="1"/>
  <c r="I95" i="11" s="1"/>
  <c r="J95" i="11" s="1"/>
  <c r="E96" i="11"/>
  <c r="F96" i="11" s="1"/>
  <c r="I96" i="11" s="1"/>
  <c r="J96" i="11" s="1"/>
  <c r="E97" i="11"/>
  <c r="F97" i="11" s="1"/>
  <c r="I97" i="11" s="1"/>
  <c r="J97" i="11" s="1"/>
  <c r="E98" i="11"/>
  <c r="F98" i="11" s="1"/>
  <c r="I98" i="11" s="1"/>
  <c r="E99" i="11"/>
  <c r="F99" i="11" s="1"/>
  <c r="I99" i="11" s="1"/>
  <c r="J99" i="11" s="1"/>
  <c r="E100" i="11"/>
  <c r="F100" i="11" s="1"/>
  <c r="I100" i="11" s="1"/>
  <c r="E101" i="11"/>
  <c r="F101" i="11" s="1"/>
  <c r="I101" i="11" s="1"/>
  <c r="J101" i="11" s="1"/>
  <c r="E102" i="11"/>
  <c r="F102" i="11" s="1"/>
  <c r="I102" i="11" s="1"/>
  <c r="J102" i="11" s="1"/>
  <c r="E103" i="11"/>
  <c r="F103" i="11" s="1"/>
  <c r="I103" i="11" s="1"/>
  <c r="J103" i="11" s="1"/>
  <c r="E104" i="11"/>
  <c r="F104" i="11" s="1"/>
  <c r="I104" i="11" s="1"/>
  <c r="E105" i="11"/>
  <c r="F105" i="11" s="1"/>
  <c r="I105" i="11" s="1"/>
  <c r="J105" i="11" s="1"/>
  <c r="E106" i="11"/>
  <c r="F106" i="11" s="1"/>
  <c r="I106" i="11" s="1"/>
  <c r="E107" i="11"/>
  <c r="F107" i="11" s="1"/>
  <c r="I107" i="11" s="1"/>
  <c r="J107" i="11" s="1"/>
  <c r="E108" i="11"/>
  <c r="F108" i="11" s="1"/>
  <c r="I108" i="11" s="1"/>
  <c r="J108" i="11" s="1"/>
  <c r="E109" i="11"/>
  <c r="F109" i="11" s="1"/>
  <c r="I109" i="11" s="1"/>
  <c r="J109" i="11" s="1"/>
  <c r="E110" i="11"/>
  <c r="F110" i="11" s="1"/>
  <c r="I110" i="11" s="1"/>
  <c r="E111" i="11"/>
  <c r="F111" i="11" s="1"/>
  <c r="I111" i="11" s="1"/>
  <c r="J111" i="11" s="1"/>
  <c r="E2" i="11"/>
  <c r="F2" i="11" s="1"/>
  <c r="I2" i="11" s="1"/>
  <c r="G112" i="11"/>
  <c r="J3" i="13" l="1"/>
  <c r="J7" i="13"/>
  <c r="K6" i="13" s="1"/>
  <c r="J15" i="13"/>
  <c r="J31" i="13"/>
  <c r="J39" i="13"/>
  <c r="J47" i="13"/>
  <c r="J51" i="13"/>
  <c r="J59" i="13"/>
  <c r="K58" i="13" s="1"/>
  <c r="J67" i="13"/>
  <c r="J75" i="13"/>
  <c r="J83" i="13"/>
  <c r="K82" i="13" s="1"/>
  <c r="J87" i="13"/>
  <c r="K86" i="13" s="1"/>
  <c r="J91" i="13"/>
  <c r="J99" i="13"/>
  <c r="J119" i="13"/>
  <c r="J139" i="13"/>
  <c r="K139" i="13" s="1"/>
  <c r="J147" i="13"/>
  <c r="J151" i="13"/>
  <c r="J155" i="13"/>
  <c r="J159" i="13"/>
  <c r="J167" i="13"/>
  <c r="J171" i="13"/>
  <c r="J175" i="13"/>
  <c r="K174" i="13" s="1"/>
  <c r="J179" i="13"/>
  <c r="J183" i="13"/>
  <c r="J187" i="13"/>
  <c r="J191" i="13"/>
  <c r="J203" i="13"/>
  <c r="J207" i="13"/>
  <c r="K206" i="13" s="1"/>
  <c r="J211" i="13"/>
  <c r="J219" i="13"/>
  <c r="J229" i="13"/>
  <c r="J237" i="13"/>
  <c r="J245" i="13"/>
  <c r="J249" i="13"/>
  <c r="J253" i="13"/>
  <c r="K252" i="13" s="1"/>
  <c r="J267" i="13"/>
  <c r="J279" i="13"/>
  <c r="J283" i="13"/>
  <c r="K282" i="13" s="1"/>
  <c r="J291" i="13"/>
  <c r="K291" i="13" s="1"/>
  <c r="J295" i="13"/>
  <c r="K295" i="13" s="1"/>
  <c r="J313" i="13"/>
  <c r="J321" i="13"/>
  <c r="J329" i="13"/>
  <c r="J333" i="13"/>
  <c r="J341" i="13"/>
  <c r="J349" i="13"/>
  <c r="J365" i="13"/>
  <c r="J447" i="13"/>
  <c r="J491" i="13"/>
  <c r="J495" i="13"/>
  <c r="J499" i="13"/>
  <c r="J519" i="13"/>
  <c r="J523" i="13"/>
  <c r="J527" i="13"/>
  <c r="J5" i="13"/>
  <c r="K4" i="13" s="1"/>
  <c r="J9" i="13"/>
  <c r="K8" i="13" s="1"/>
  <c r="J17" i="13"/>
  <c r="J21" i="13"/>
  <c r="J25" i="13"/>
  <c r="K24" i="13" s="1"/>
  <c r="J29" i="13"/>
  <c r="J33" i="13"/>
  <c r="J37" i="13"/>
  <c r="J371" i="13"/>
  <c r="J379" i="13"/>
  <c r="J387" i="13"/>
  <c r="J391" i="13"/>
  <c r="J395" i="13"/>
  <c r="J450" i="13"/>
  <c r="J454" i="13"/>
  <c r="J462" i="13"/>
  <c r="J478" i="13"/>
  <c r="J482" i="13"/>
  <c r="J502" i="13"/>
  <c r="J514" i="13"/>
  <c r="J518" i="13"/>
  <c r="J530" i="13"/>
  <c r="J534" i="13"/>
  <c r="J488" i="13"/>
  <c r="J532" i="13"/>
  <c r="J540" i="13"/>
  <c r="J433" i="13"/>
  <c r="J437" i="13"/>
  <c r="J441" i="13"/>
  <c r="J457" i="13"/>
  <c r="J465" i="13"/>
  <c r="J372" i="13"/>
  <c r="J380" i="13"/>
  <c r="J475" i="13"/>
  <c r="J373" i="13"/>
  <c r="J381" i="13"/>
  <c r="J393" i="13"/>
  <c r="J397" i="13"/>
  <c r="J401" i="13"/>
  <c r="J405" i="13"/>
  <c r="J409" i="13"/>
  <c r="J415" i="13"/>
  <c r="J419" i="13"/>
  <c r="J370" i="13"/>
  <c r="J374" i="13"/>
  <c r="J378" i="13"/>
  <c r="J386" i="13"/>
  <c r="J398" i="13"/>
  <c r="J410" i="13"/>
  <c r="J424" i="13"/>
  <c r="J428" i="13"/>
  <c r="J481" i="13"/>
  <c r="J45" i="13"/>
  <c r="J57" i="13"/>
  <c r="J61" i="13"/>
  <c r="J65" i="13"/>
  <c r="J69" i="13"/>
  <c r="J73" i="13"/>
  <c r="J77" i="13"/>
  <c r="J81" i="13"/>
  <c r="K80" i="13" s="1"/>
  <c r="J85" i="13"/>
  <c r="K84" i="13" s="1"/>
  <c r="J93" i="13"/>
  <c r="J97" i="13"/>
  <c r="J101" i="13"/>
  <c r="J105" i="13"/>
  <c r="J109" i="13"/>
  <c r="J113" i="13"/>
  <c r="J121" i="13"/>
  <c r="J129" i="13"/>
  <c r="J133" i="13"/>
  <c r="J149" i="13"/>
  <c r="K148" i="13" s="1"/>
  <c r="J173" i="13"/>
  <c r="J181" i="13"/>
  <c r="J197" i="13"/>
  <c r="J205" i="13"/>
  <c r="K204" i="13" s="1"/>
  <c r="J213" i="13"/>
  <c r="J221" i="13"/>
  <c r="J223" i="13"/>
  <c r="K223" i="13" s="1"/>
  <c r="J231" i="13"/>
  <c r="J243" i="13"/>
  <c r="J251" i="13"/>
  <c r="K250" i="13" s="1"/>
  <c r="J261" i="13"/>
  <c r="J273" i="13"/>
  <c r="K272" i="13" s="1"/>
  <c r="J281" i="13"/>
  <c r="K280" i="13" s="1"/>
  <c r="J297" i="13"/>
  <c r="J307" i="13"/>
  <c r="J311" i="13"/>
  <c r="J315" i="13"/>
  <c r="J319" i="13"/>
  <c r="J335" i="13"/>
  <c r="J347" i="13"/>
  <c r="J351" i="13"/>
  <c r="K350" i="13" s="1"/>
  <c r="J355" i="13"/>
  <c r="J359" i="13"/>
  <c r="J432" i="13"/>
  <c r="J444" i="13"/>
  <c r="J468" i="13"/>
  <c r="J485" i="13"/>
  <c r="J509" i="13"/>
  <c r="J513" i="13"/>
  <c r="J533" i="13"/>
  <c r="J472" i="13"/>
  <c r="J430" i="13"/>
  <c r="J538" i="13"/>
  <c r="J192" i="13"/>
  <c r="J423" i="13"/>
  <c r="J460" i="13"/>
  <c r="J520" i="13"/>
  <c r="J88" i="13"/>
  <c r="J127" i="13"/>
  <c r="J172" i="13"/>
  <c r="J515" i="13"/>
  <c r="J288" i="13"/>
  <c r="J316" i="13"/>
  <c r="J117" i="13"/>
  <c r="J466" i="13"/>
  <c r="J503" i="13"/>
  <c r="J164" i="13"/>
  <c r="J416" i="13"/>
  <c r="J360" i="13"/>
  <c r="J425" i="13"/>
  <c r="J496" i="13"/>
  <c r="J23" i="13"/>
  <c r="J28" i="13"/>
  <c r="J34" i="13"/>
  <c r="J114" i="13"/>
  <c r="J19" i="13"/>
  <c r="J71" i="13"/>
  <c r="J446" i="13"/>
  <c r="J448" i="13"/>
  <c r="J501" i="13"/>
  <c r="J16" i="13"/>
  <c r="J12" i="13"/>
  <c r="J60" i="13"/>
  <c r="J56" i="13"/>
  <c r="J118" i="13"/>
  <c r="J414" i="13"/>
  <c r="J458" i="13"/>
  <c r="J471" i="13"/>
  <c r="J494" i="13"/>
  <c r="J177" i="13"/>
  <c r="J38" i="13"/>
  <c r="J43" i="13"/>
  <c r="J134" i="13"/>
  <c r="J343" i="13"/>
  <c r="J394" i="13"/>
  <c r="J440" i="13"/>
  <c r="J442" i="13"/>
  <c r="J95" i="13"/>
  <c r="J104" i="13"/>
  <c r="J125" i="13"/>
  <c r="J158" i="13"/>
  <c r="J160" i="13"/>
  <c r="J189" i="13"/>
  <c r="J195" i="13"/>
  <c r="J215" i="13"/>
  <c r="J242" i="13"/>
  <c r="J330" i="13"/>
  <c r="J332" i="13"/>
  <c r="J357" i="13"/>
  <c r="J438" i="13"/>
  <c r="J452" i="13"/>
  <c r="J479" i="13"/>
  <c r="J492" i="13"/>
  <c r="J507" i="13"/>
  <c r="J516" i="13"/>
  <c r="J521" i="13"/>
  <c r="J115" i="13"/>
  <c r="J141" i="13"/>
  <c r="J247" i="13"/>
  <c r="J265" i="13"/>
  <c r="J289" i="13"/>
  <c r="J298" i="13"/>
  <c r="J305" i="13"/>
  <c r="J363" i="13"/>
  <c r="J417" i="13"/>
  <c r="J443" i="13"/>
  <c r="J449" i="13"/>
  <c r="J473" i="13"/>
  <c r="J510" i="13"/>
  <c r="J163" i="13"/>
  <c r="J212" i="13"/>
  <c r="J327" i="13"/>
  <c r="J407" i="13"/>
  <c r="J422" i="13"/>
  <c r="J508" i="13"/>
  <c r="J526" i="13"/>
  <c r="J111" i="13"/>
  <c r="J132" i="13"/>
  <c r="J153" i="13"/>
  <c r="J157" i="13"/>
  <c r="J176" i="13"/>
  <c r="J202" i="13"/>
  <c r="J239" i="13"/>
  <c r="J241" i="13"/>
  <c r="J356" i="13"/>
  <c r="J388" i="13"/>
  <c r="J420" i="13"/>
  <c r="J459" i="13"/>
  <c r="J493" i="13"/>
  <c r="J500" i="13"/>
  <c r="J506" i="13"/>
  <c r="J524" i="13"/>
  <c r="J10" i="13"/>
  <c r="J26" i="13"/>
  <c r="J41" i="13"/>
  <c r="J63" i="13"/>
  <c r="J78" i="13"/>
  <c r="J110" i="13"/>
  <c r="J35" i="13"/>
  <c r="J46" i="13"/>
  <c r="J72" i="13"/>
  <c r="J96" i="13"/>
  <c r="H541" i="13"/>
  <c r="J2" i="13"/>
  <c r="J42" i="13"/>
  <c r="J49" i="13"/>
  <c r="J55" i="13"/>
  <c r="J64" i="13"/>
  <c r="J79" i="13"/>
  <c r="J32" i="13"/>
  <c r="J48" i="13"/>
  <c r="J89" i="13"/>
  <c r="J102" i="13"/>
  <c r="J11" i="13"/>
  <c r="J18" i="13"/>
  <c r="J27" i="13"/>
  <c r="J40" i="13"/>
  <c r="J53" i="13"/>
  <c r="J62" i="13"/>
  <c r="J90" i="13"/>
  <c r="J103" i="13"/>
  <c r="I541" i="13"/>
  <c r="J13" i="13"/>
  <c r="J120" i="13"/>
  <c r="J123" i="13"/>
  <c r="J130" i="13"/>
  <c r="J137" i="13"/>
  <c r="J142" i="13"/>
  <c r="J145" i="13"/>
  <c r="J154" i="13"/>
  <c r="J210" i="13"/>
  <c r="J310" i="13"/>
  <c r="J531" i="13"/>
  <c r="J536" i="13"/>
  <c r="J152" i="13"/>
  <c r="J161" i="13"/>
  <c r="J184" i="13"/>
  <c r="J193" i="13"/>
  <c r="J353" i="13"/>
  <c r="J107" i="13"/>
  <c r="J124" i="13"/>
  <c r="J131" i="13"/>
  <c r="J138" i="13"/>
  <c r="J146" i="13"/>
  <c r="J169" i="13"/>
  <c r="J178" i="13"/>
  <c r="J199" i="13"/>
  <c r="J201" i="13"/>
  <c r="J218" i="13"/>
  <c r="J225" i="13"/>
  <c r="J108" i="13"/>
  <c r="J128" i="13"/>
  <c r="J135" i="13"/>
  <c r="J143" i="13"/>
  <c r="J165" i="13"/>
  <c r="K165" i="13" s="1"/>
  <c r="J170" i="13"/>
  <c r="J209" i="13"/>
  <c r="J226" i="13"/>
  <c r="J269" i="13"/>
  <c r="J339" i="13"/>
  <c r="J217" i="13"/>
  <c r="J228" i="13"/>
  <c r="J233" i="13"/>
  <c r="J235" i="13"/>
  <c r="J276" i="13"/>
  <c r="J278" i="13"/>
  <c r="J294" i="13"/>
  <c r="J337" i="13"/>
  <c r="J367" i="13"/>
  <c r="J369" i="13"/>
  <c r="J384" i="13"/>
  <c r="J402" i="13"/>
  <c r="J497" i="13"/>
  <c r="J200" i="13"/>
  <c r="J208" i="13"/>
  <c r="J246" i="13"/>
  <c r="J259" i="13"/>
  <c r="J271" i="13"/>
  <c r="J285" i="13"/>
  <c r="J302" i="13"/>
  <c r="J326" i="13"/>
  <c r="J382" i="13"/>
  <c r="J390" i="13"/>
  <c r="J263" i="13"/>
  <c r="J377" i="13"/>
  <c r="J185" i="13"/>
  <c r="J216" i="13"/>
  <c r="J222" i="13"/>
  <c r="J255" i="13"/>
  <c r="J257" i="13"/>
  <c r="J275" i="13"/>
  <c r="J286" i="13"/>
  <c r="J293" i="13"/>
  <c r="J299" i="13"/>
  <c r="J318" i="13"/>
  <c r="J375" i="13"/>
  <c r="J385" i="13"/>
  <c r="J234" i="13"/>
  <c r="J240" i="13"/>
  <c r="J254" i="13"/>
  <c r="J262" i="13"/>
  <c r="J268" i="13"/>
  <c r="J277" i="13"/>
  <c r="J287" i="13"/>
  <c r="J227" i="13"/>
  <c r="J256" i="13"/>
  <c r="J284" i="13"/>
  <c r="J303" i="13"/>
  <c r="J309" i="13"/>
  <c r="J323" i="13"/>
  <c r="J325" i="13"/>
  <c r="J336" i="13"/>
  <c r="J338" i="13"/>
  <c r="J354" i="13"/>
  <c r="J361" i="13"/>
  <c r="J376" i="13"/>
  <c r="J399" i="13"/>
  <c r="J345" i="13"/>
  <c r="J383" i="13"/>
  <c r="J396" i="13"/>
  <c r="J304" i="13"/>
  <c r="J317" i="13"/>
  <c r="J324" i="13"/>
  <c r="J331" i="13"/>
  <c r="J344" i="13"/>
  <c r="J366" i="13"/>
  <c r="J389" i="13"/>
  <c r="J392" i="13"/>
  <c r="J404" i="13"/>
  <c r="J480" i="13"/>
  <c r="J486" i="13"/>
  <c r="J301" i="13"/>
  <c r="J352" i="13"/>
  <c r="J368" i="13"/>
  <c r="J408" i="13"/>
  <c r="J411" i="13"/>
  <c r="J427" i="13"/>
  <c r="J431" i="13"/>
  <c r="J474" i="13"/>
  <c r="J476" i="13"/>
  <c r="J412" i="13"/>
  <c r="J511" i="13"/>
  <c r="J400" i="13"/>
  <c r="J403" i="13"/>
  <c r="J406" i="13"/>
  <c r="J429" i="13"/>
  <c r="J436" i="13"/>
  <c r="J439" i="13"/>
  <c r="J445" i="13"/>
  <c r="J451" i="13"/>
  <c r="J453" i="13"/>
  <c r="J455" i="13"/>
  <c r="J461" i="13"/>
  <c r="J463" i="13"/>
  <c r="J467" i="13"/>
  <c r="J469" i="13"/>
  <c r="J489" i="13"/>
  <c r="J504" i="13"/>
  <c r="J517" i="13"/>
  <c r="J522" i="13"/>
  <c r="J525" i="13"/>
  <c r="J539" i="13"/>
  <c r="J413" i="13"/>
  <c r="J421" i="13"/>
  <c r="J426" i="13"/>
  <c r="J434" i="13"/>
  <c r="J477" i="13"/>
  <c r="J483" i="13"/>
  <c r="J487" i="13"/>
  <c r="J498" i="13"/>
  <c r="J528" i="13"/>
  <c r="J537" i="13"/>
  <c r="J418" i="13"/>
  <c r="J456" i="13"/>
  <c r="J464" i="13"/>
  <c r="J470" i="13"/>
  <c r="J490" i="13"/>
  <c r="J505" i="13"/>
  <c r="J512" i="13"/>
  <c r="J435" i="13"/>
  <c r="J484" i="13"/>
  <c r="J529" i="13"/>
  <c r="J535" i="13"/>
  <c r="J106" i="11"/>
  <c r="J100" i="11"/>
  <c r="J94" i="11"/>
  <c r="J88" i="11"/>
  <c r="J82" i="11"/>
  <c r="J76" i="11"/>
  <c r="J70" i="11"/>
  <c r="J64" i="11"/>
  <c r="J58" i="11"/>
  <c r="J52" i="11"/>
  <c r="J46" i="11"/>
  <c r="J40" i="11"/>
  <c r="J34" i="11"/>
  <c r="J28" i="11"/>
  <c r="J22" i="11"/>
  <c r="J16" i="11"/>
  <c r="J10" i="11"/>
  <c r="J4" i="11"/>
  <c r="J39" i="11"/>
  <c r="J33" i="11"/>
  <c r="J27" i="11"/>
  <c r="J21" i="11"/>
  <c r="J15" i="11"/>
  <c r="J9" i="11"/>
  <c r="J3" i="11"/>
  <c r="J110" i="11"/>
  <c r="J104" i="11"/>
  <c r="J98" i="11"/>
  <c r="J92" i="11"/>
  <c r="J86" i="11"/>
  <c r="J80" i="11"/>
  <c r="J74" i="11"/>
  <c r="J68" i="11"/>
  <c r="J62" i="11"/>
  <c r="J56" i="11"/>
  <c r="J50" i="11"/>
  <c r="J44" i="11"/>
  <c r="J38" i="11"/>
  <c r="J32" i="11"/>
  <c r="J26" i="11"/>
  <c r="J20" i="11"/>
  <c r="J14" i="11"/>
  <c r="J8" i="11"/>
  <c r="I112" i="11"/>
  <c r="C28" i="12" s="1"/>
  <c r="J2" i="11"/>
  <c r="H112" i="11"/>
  <c r="K65" i="13" l="1"/>
  <c r="K518" i="13"/>
  <c r="K347" i="13"/>
  <c r="K21" i="13"/>
  <c r="K119" i="13"/>
  <c r="K533" i="13"/>
  <c r="K306" i="13"/>
  <c r="K432" i="13"/>
  <c r="K201" i="13"/>
  <c r="K112" i="13"/>
  <c r="K97" i="13"/>
  <c r="K409" i="13"/>
  <c r="K244" i="13"/>
  <c r="K420" i="13"/>
  <c r="K538" i="13"/>
  <c r="K121" i="13"/>
  <c r="K417" i="13"/>
  <c r="K513" i="13"/>
  <c r="K74" i="13"/>
  <c r="K187" i="13"/>
  <c r="K503" i="13"/>
  <c r="K177" i="13"/>
  <c r="K520" i="13"/>
  <c r="K29" i="13"/>
  <c r="K430" i="13"/>
  <c r="K88" i="13"/>
  <c r="K368" i="13"/>
  <c r="K321" i="13"/>
  <c r="K50" i="13"/>
  <c r="K397" i="13"/>
  <c r="K117" i="13"/>
  <c r="K422" i="13"/>
  <c r="K496" i="13"/>
  <c r="K68" i="13"/>
  <c r="K153" i="13"/>
  <c r="K407" i="13"/>
  <c r="K516" i="13"/>
  <c r="K492" i="13"/>
  <c r="K131" i="13"/>
  <c r="K460" i="13"/>
  <c r="K298" i="13"/>
  <c r="K195" i="13"/>
  <c r="K103" i="13"/>
  <c r="K163" i="13"/>
  <c r="K12" i="13"/>
  <c r="K325" i="13"/>
  <c r="K157" i="13"/>
  <c r="K215" i="13"/>
  <c r="K105" i="13"/>
  <c r="K438" i="13"/>
  <c r="K389" i="13"/>
  <c r="K124" i="13"/>
  <c r="K26" i="13"/>
  <c r="K470" i="13"/>
  <c r="K394" i="13"/>
  <c r="K355" i="13"/>
  <c r="K380" i="13"/>
  <c r="K180" i="13"/>
  <c r="K62" i="13"/>
  <c r="K458" i="13"/>
  <c r="K231" i="13"/>
  <c r="K370" i="13"/>
  <c r="K167" i="13"/>
  <c r="K481" i="13"/>
  <c r="K472" i="13"/>
  <c r="K336" i="13"/>
  <c r="K256" i="13"/>
  <c r="K258" i="13"/>
  <c r="K312" i="13"/>
  <c r="K506" i="13"/>
  <c r="K40" i="13"/>
  <c r="K451" i="13"/>
  <c r="K42" i="13"/>
  <c r="K524" i="13"/>
  <c r="K403" i="13"/>
  <c r="K344" i="13"/>
  <c r="K254" i="13"/>
  <c r="K225" i="13"/>
  <c r="J541" i="13"/>
  <c r="K10" i="13"/>
  <c r="K366" i="13"/>
  <c r="K435" i="13"/>
  <c r="K142" i="13"/>
  <c r="K426" i="13"/>
  <c r="K511" i="13"/>
  <c r="K352" i="13"/>
  <c r="K303" i="13"/>
  <c r="K286" i="13"/>
  <c r="K535" i="13"/>
  <c r="K301" i="13"/>
  <c r="K284" i="13"/>
  <c r="K275" i="13"/>
  <c r="K208" i="13"/>
  <c r="J112" i="11"/>
  <c r="D28" i="12" s="1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2" i="9"/>
  <c r="E3" i="9"/>
  <c r="F3" i="9" s="1"/>
  <c r="I3" i="9" s="1"/>
  <c r="J3" i="9" s="1"/>
  <c r="E4" i="9"/>
  <c r="F4" i="9" s="1"/>
  <c r="I4" i="9" s="1"/>
  <c r="E5" i="9"/>
  <c r="F5" i="9" s="1"/>
  <c r="I5" i="9" s="1"/>
  <c r="E6" i="9"/>
  <c r="F6" i="9" s="1"/>
  <c r="I6" i="9" s="1"/>
  <c r="J6" i="9" s="1"/>
  <c r="E7" i="9"/>
  <c r="F7" i="9" s="1"/>
  <c r="I7" i="9" s="1"/>
  <c r="J7" i="9" s="1"/>
  <c r="E8" i="9"/>
  <c r="F8" i="9" s="1"/>
  <c r="I8" i="9" s="1"/>
  <c r="E9" i="9"/>
  <c r="F9" i="9" s="1"/>
  <c r="I9" i="9" s="1"/>
  <c r="J9" i="9" s="1"/>
  <c r="E10" i="9"/>
  <c r="F10" i="9" s="1"/>
  <c r="I10" i="9" s="1"/>
  <c r="E11" i="9"/>
  <c r="F11" i="9" s="1"/>
  <c r="I11" i="9" s="1"/>
  <c r="E12" i="9"/>
  <c r="F12" i="9" s="1"/>
  <c r="I12" i="9" s="1"/>
  <c r="J12" i="9" s="1"/>
  <c r="E13" i="9"/>
  <c r="F13" i="9" s="1"/>
  <c r="I13" i="9" s="1"/>
  <c r="J13" i="9" s="1"/>
  <c r="E14" i="9"/>
  <c r="F14" i="9" s="1"/>
  <c r="I14" i="9" s="1"/>
  <c r="E15" i="9"/>
  <c r="F15" i="9" s="1"/>
  <c r="I15" i="9" s="1"/>
  <c r="J15" i="9" s="1"/>
  <c r="E16" i="9"/>
  <c r="F16" i="9" s="1"/>
  <c r="I16" i="9" s="1"/>
  <c r="E17" i="9"/>
  <c r="F17" i="9" s="1"/>
  <c r="I17" i="9" s="1"/>
  <c r="E18" i="9"/>
  <c r="F18" i="9" s="1"/>
  <c r="I18" i="9" s="1"/>
  <c r="J18" i="9" s="1"/>
  <c r="E19" i="9"/>
  <c r="F19" i="9" s="1"/>
  <c r="I19" i="9" s="1"/>
  <c r="J19" i="9" s="1"/>
  <c r="E20" i="9"/>
  <c r="F20" i="9" s="1"/>
  <c r="I20" i="9" s="1"/>
  <c r="E21" i="9"/>
  <c r="F21" i="9" s="1"/>
  <c r="I21" i="9" s="1"/>
  <c r="J21" i="9" s="1"/>
  <c r="E22" i="9"/>
  <c r="F22" i="9" s="1"/>
  <c r="I22" i="9" s="1"/>
  <c r="E23" i="9"/>
  <c r="F23" i="9" s="1"/>
  <c r="I23" i="9" s="1"/>
  <c r="E24" i="9"/>
  <c r="F24" i="9" s="1"/>
  <c r="I24" i="9" s="1"/>
  <c r="J24" i="9" s="1"/>
  <c r="E25" i="9"/>
  <c r="F25" i="9" s="1"/>
  <c r="I25" i="9" s="1"/>
  <c r="J25" i="9" s="1"/>
  <c r="E26" i="9"/>
  <c r="F26" i="9" s="1"/>
  <c r="I26" i="9" s="1"/>
  <c r="E27" i="9"/>
  <c r="F27" i="9" s="1"/>
  <c r="I27" i="9" s="1"/>
  <c r="J27" i="9" s="1"/>
  <c r="E28" i="9"/>
  <c r="F28" i="9" s="1"/>
  <c r="I28" i="9" s="1"/>
  <c r="E29" i="9"/>
  <c r="F29" i="9" s="1"/>
  <c r="I29" i="9" s="1"/>
  <c r="E30" i="9"/>
  <c r="F30" i="9" s="1"/>
  <c r="I30" i="9" s="1"/>
  <c r="J30" i="9" s="1"/>
  <c r="E31" i="9"/>
  <c r="F31" i="9" s="1"/>
  <c r="I31" i="9" s="1"/>
  <c r="J31" i="9" s="1"/>
  <c r="E32" i="9"/>
  <c r="F32" i="9" s="1"/>
  <c r="I32" i="9" s="1"/>
  <c r="E33" i="9"/>
  <c r="F33" i="9" s="1"/>
  <c r="I33" i="9" s="1"/>
  <c r="J33" i="9" s="1"/>
  <c r="E34" i="9"/>
  <c r="F34" i="9" s="1"/>
  <c r="I34" i="9" s="1"/>
  <c r="E35" i="9"/>
  <c r="F35" i="9" s="1"/>
  <c r="I35" i="9" s="1"/>
  <c r="E36" i="9"/>
  <c r="F36" i="9" s="1"/>
  <c r="I36" i="9" s="1"/>
  <c r="J36" i="9" s="1"/>
  <c r="E37" i="9"/>
  <c r="F37" i="9" s="1"/>
  <c r="I37" i="9" s="1"/>
  <c r="J37" i="9" s="1"/>
  <c r="E38" i="9"/>
  <c r="F38" i="9" s="1"/>
  <c r="I38" i="9" s="1"/>
  <c r="E39" i="9"/>
  <c r="F39" i="9" s="1"/>
  <c r="I39" i="9" s="1"/>
  <c r="J39" i="9" s="1"/>
  <c r="E40" i="9"/>
  <c r="F40" i="9" s="1"/>
  <c r="I40" i="9" s="1"/>
  <c r="E2" i="9"/>
  <c r="F2" i="9" s="1"/>
  <c r="I2" i="9" s="1"/>
  <c r="H7" i="8"/>
  <c r="H3" i="8"/>
  <c r="H4" i="8"/>
  <c r="H5" i="8"/>
  <c r="H6" i="8"/>
  <c r="H2" i="8"/>
  <c r="E3" i="8"/>
  <c r="F3" i="8" s="1"/>
  <c r="I3" i="8" s="1"/>
  <c r="J3" i="8" s="1"/>
  <c r="E4" i="8"/>
  <c r="F4" i="8" s="1"/>
  <c r="I4" i="8" s="1"/>
  <c r="J4" i="8" s="1"/>
  <c r="E5" i="8"/>
  <c r="F5" i="8" s="1"/>
  <c r="I5" i="8" s="1"/>
  <c r="J5" i="8" s="1"/>
  <c r="E6" i="8"/>
  <c r="F6" i="8" s="1"/>
  <c r="I6" i="8" s="1"/>
  <c r="J6" i="8" s="1"/>
  <c r="E2" i="8"/>
  <c r="F2" i="8" s="1"/>
  <c r="I2" i="8" s="1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" i="7"/>
  <c r="H22" i="7"/>
  <c r="G22" i="7"/>
  <c r="E3" i="7"/>
  <c r="F3" i="7" s="1"/>
  <c r="I3" i="7" s="1"/>
  <c r="J3" i="7" s="1"/>
  <c r="E4" i="7"/>
  <c r="F4" i="7" s="1"/>
  <c r="I4" i="7" s="1"/>
  <c r="J4" i="7" s="1"/>
  <c r="E5" i="7"/>
  <c r="F5" i="7" s="1"/>
  <c r="I5" i="7" s="1"/>
  <c r="J5" i="7" s="1"/>
  <c r="E6" i="7"/>
  <c r="F6" i="7" s="1"/>
  <c r="I6" i="7" s="1"/>
  <c r="J6" i="7" s="1"/>
  <c r="E7" i="7"/>
  <c r="F7" i="7" s="1"/>
  <c r="I7" i="7" s="1"/>
  <c r="J7" i="7" s="1"/>
  <c r="E8" i="7"/>
  <c r="F8" i="7" s="1"/>
  <c r="I8" i="7" s="1"/>
  <c r="J8" i="7" s="1"/>
  <c r="E9" i="7"/>
  <c r="F9" i="7" s="1"/>
  <c r="I9" i="7" s="1"/>
  <c r="J9" i="7" s="1"/>
  <c r="E10" i="7"/>
  <c r="F10" i="7" s="1"/>
  <c r="I10" i="7" s="1"/>
  <c r="J10" i="7" s="1"/>
  <c r="E11" i="7"/>
  <c r="F11" i="7" s="1"/>
  <c r="I11" i="7" s="1"/>
  <c r="J11" i="7" s="1"/>
  <c r="E12" i="7"/>
  <c r="F12" i="7" s="1"/>
  <c r="I12" i="7" s="1"/>
  <c r="J12" i="7" s="1"/>
  <c r="E13" i="7"/>
  <c r="F13" i="7" s="1"/>
  <c r="I13" i="7" s="1"/>
  <c r="J13" i="7" s="1"/>
  <c r="E14" i="7"/>
  <c r="F14" i="7" s="1"/>
  <c r="I14" i="7" s="1"/>
  <c r="J14" i="7" s="1"/>
  <c r="E15" i="7"/>
  <c r="F15" i="7" s="1"/>
  <c r="I15" i="7" s="1"/>
  <c r="J15" i="7" s="1"/>
  <c r="E16" i="7"/>
  <c r="F16" i="7" s="1"/>
  <c r="I16" i="7" s="1"/>
  <c r="J16" i="7" s="1"/>
  <c r="E17" i="7"/>
  <c r="F17" i="7" s="1"/>
  <c r="I17" i="7" s="1"/>
  <c r="J17" i="7" s="1"/>
  <c r="E18" i="7"/>
  <c r="F18" i="7" s="1"/>
  <c r="I18" i="7" s="1"/>
  <c r="J18" i="7" s="1"/>
  <c r="E19" i="7"/>
  <c r="F19" i="7" s="1"/>
  <c r="I19" i="7" s="1"/>
  <c r="J19" i="7" s="1"/>
  <c r="E20" i="7"/>
  <c r="F20" i="7" s="1"/>
  <c r="I20" i="7" s="1"/>
  <c r="J20" i="7" s="1"/>
  <c r="E21" i="7"/>
  <c r="F21" i="7" s="1"/>
  <c r="I21" i="7" s="1"/>
  <c r="J21" i="7" s="1"/>
  <c r="E2" i="7"/>
  <c r="F2" i="7" s="1"/>
  <c r="I2" i="7" s="1"/>
  <c r="J2" i="7" s="1"/>
  <c r="H3" i="6"/>
  <c r="H4" i="6"/>
  <c r="H5" i="6"/>
  <c r="H6" i="6"/>
  <c r="H7" i="6"/>
  <c r="H15" i="6" s="1"/>
  <c r="H8" i="6"/>
  <c r="H9" i="6"/>
  <c r="H10" i="6"/>
  <c r="H11" i="6"/>
  <c r="H12" i="6"/>
  <c r="H13" i="6"/>
  <c r="H14" i="6"/>
  <c r="H2" i="6"/>
  <c r="G15" i="6"/>
  <c r="E6" i="6"/>
  <c r="F6" i="6" s="1"/>
  <c r="I6" i="6" s="1"/>
  <c r="J6" i="6" s="1"/>
  <c r="E13" i="6"/>
  <c r="F13" i="6" s="1"/>
  <c r="I13" i="6" s="1"/>
  <c r="J13" i="6" s="1"/>
  <c r="E14" i="6"/>
  <c r="F14" i="6" s="1"/>
  <c r="I14" i="6" s="1"/>
  <c r="E11" i="6"/>
  <c r="F11" i="6" s="1"/>
  <c r="I11" i="6" s="1"/>
  <c r="E4" i="6"/>
  <c r="F4" i="6" s="1"/>
  <c r="I4" i="6" s="1"/>
  <c r="E12" i="6"/>
  <c r="F12" i="6" s="1"/>
  <c r="I12" i="6" s="1"/>
  <c r="J12" i="6" s="1"/>
  <c r="E2" i="6"/>
  <c r="F2" i="6" s="1"/>
  <c r="I2" i="6" s="1"/>
  <c r="E3" i="6"/>
  <c r="F3" i="6" s="1"/>
  <c r="I3" i="6" s="1"/>
  <c r="J3" i="6" s="1"/>
  <c r="E7" i="6"/>
  <c r="F7" i="6" s="1"/>
  <c r="I7" i="6" s="1"/>
  <c r="J7" i="6" s="1"/>
  <c r="E8" i="6"/>
  <c r="F8" i="6" s="1"/>
  <c r="I8" i="6" s="1"/>
  <c r="E9" i="6"/>
  <c r="F9" i="6" s="1"/>
  <c r="I9" i="6" s="1"/>
  <c r="J9" i="6" s="1"/>
  <c r="E10" i="6"/>
  <c r="F10" i="6" s="1"/>
  <c r="I10" i="6" s="1"/>
  <c r="E5" i="6"/>
  <c r="F5" i="6" s="1"/>
  <c r="I5" i="6" s="1"/>
  <c r="J35" i="9" l="1"/>
  <c r="J29" i="9"/>
  <c r="J23" i="9"/>
  <c r="J17" i="9"/>
  <c r="J11" i="9"/>
  <c r="J5" i="9"/>
  <c r="J40" i="9"/>
  <c r="J34" i="9"/>
  <c r="J28" i="9"/>
  <c r="J22" i="9"/>
  <c r="J16" i="9"/>
  <c r="J10" i="9"/>
  <c r="J4" i="9"/>
  <c r="J38" i="9"/>
  <c r="J32" i="9"/>
  <c r="J26" i="9"/>
  <c r="J20" i="9"/>
  <c r="J14" i="9"/>
  <c r="J8" i="9"/>
  <c r="J2" i="9"/>
  <c r="I41" i="9"/>
  <c r="C24" i="12" s="1"/>
  <c r="H41" i="9"/>
  <c r="J2" i="8"/>
  <c r="J7" i="8" s="1"/>
  <c r="D20" i="12" s="1"/>
  <c r="I7" i="8"/>
  <c r="C20" i="12" s="1"/>
  <c r="J22" i="7"/>
  <c r="D16" i="12" s="1"/>
  <c r="I22" i="7"/>
  <c r="C16" i="12" s="1"/>
  <c r="J2" i="6"/>
  <c r="J8" i="6"/>
  <c r="J14" i="6"/>
  <c r="I15" i="6"/>
  <c r="C12" i="12" s="1"/>
  <c r="J11" i="6"/>
  <c r="J5" i="6"/>
  <c r="J10" i="6"/>
  <c r="J4" i="6"/>
  <c r="H40" i="5"/>
  <c r="H59" i="5"/>
  <c r="H60" i="5"/>
  <c r="H82" i="5"/>
  <c r="H106" i="5"/>
  <c r="H129" i="5"/>
  <c r="H151" i="5"/>
  <c r="H157" i="5"/>
  <c r="H152" i="5"/>
  <c r="H158" i="5"/>
  <c r="H160" i="5"/>
  <c r="H2" i="5"/>
  <c r="H169" i="5" s="1"/>
  <c r="H21" i="5"/>
  <c r="H41" i="5"/>
  <c r="H61" i="5"/>
  <c r="H83" i="5"/>
  <c r="H107" i="5"/>
  <c r="H130" i="5"/>
  <c r="H3" i="5"/>
  <c r="H22" i="5"/>
  <c r="H42" i="5"/>
  <c r="H62" i="5"/>
  <c r="H84" i="5"/>
  <c r="H4" i="5"/>
  <c r="H23" i="5"/>
  <c r="H85" i="5"/>
  <c r="H108" i="5"/>
  <c r="H131" i="5"/>
  <c r="H161" i="5"/>
  <c r="H164" i="5"/>
  <c r="H167" i="5"/>
  <c r="H24" i="5"/>
  <c r="H43" i="5"/>
  <c r="H63" i="5"/>
  <c r="H86" i="5"/>
  <c r="H109" i="5"/>
  <c r="H110" i="5"/>
  <c r="H132" i="5"/>
  <c r="H25" i="5"/>
  <c r="H44" i="5"/>
  <c r="H64" i="5"/>
  <c r="H87" i="5"/>
  <c r="H111" i="5"/>
  <c r="H133" i="5"/>
  <c r="H45" i="5"/>
  <c r="H65" i="5"/>
  <c r="H88" i="5"/>
  <c r="H112" i="5"/>
  <c r="H134" i="5"/>
  <c r="H153" i="5"/>
  <c r="H66" i="5"/>
  <c r="H89" i="5"/>
  <c r="H113" i="5"/>
  <c r="H5" i="5"/>
  <c r="H26" i="5"/>
  <c r="H46" i="5"/>
  <c r="H67" i="5"/>
  <c r="H90" i="5"/>
  <c r="H114" i="5"/>
  <c r="H135" i="5"/>
  <c r="H165" i="5"/>
  <c r="H168" i="5"/>
  <c r="H6" i="5"/>
  <c r="H27" i="5"/>
  <c r="H47" i="5"/>
  <c r="H68" i="5"/>
  <c r="H91" i="5"/>
  <c r="H115" i="5"/>
  <c r="H7" i="5"/>
  <c r="H28" i="5"/>
  <c r="H92" i="5"/>
  <c r="H116" i="5"/>
  <c r="H136" i="5"/>
  <c r="H154" i="5"/>
  <c r="H8" i="5"/>
  <c r="H29" i="5"/>
  <c r="H48" i="5"/>
  <c r="H69" i="5"/>
  <c r="H93" i="5"/>
  <c r="H117" i="5"/>
  <c r="H137" i="5"/>
  <c r="H9" i="5"/>
  <c r="H30" i="5"/>
  <c r="H49" i="5"/>
  <c r="H70" i="5"/>
  <c r="H94" i="5"/>
  <c r="H118" i="5"/>
  <c r="H138" i="5"/>
  <c r="H10" i="5"/>
  <c r="H31" i="5"/>
  <c r="H50" i="5"/>
  <c r="H71" i="5"/>
  <c r="H95" i="5"/>
  <c r="H139" i="5"/>
  <c r="H32" i="5"/>
  <c r="H51" i="5"/>
  <c r="H72" i="5"/>
  <c r="H96" i="5"/>
  <c r="H119" i="5"/>
  <c r="H140" i="5"/>
  <c r="H11" i="5"/>
  <c r="H12" i="5"/>
  <c r="H13" i="5"/>
  <c r="H33" i="5"/>
  <c r="H52" i="5"/>
  <c r="H73" i="5"/>
  <c r="H97" i="5"/>
  <c r="H120" i="5"/>
  <c r="H141" i="5"/>
  <c r="H14" i="5"/>
  <c r="H34" i="5"/>
  <c r="H53" i="5"/>
  <c r="H74" i="5"/>
  <c r="H98" i="5"/>
  <c r="H121" i="5"/>
  <c r="H142" i="5"/>
  <c r="H15" i="5"/>
  <c r="H35" i="5"/>
  <c r="H54" i="5"/>
  <c r="H75" i="5"/>
  <c r="H99" i="5"/>
  <c r="H122" i="5"/>
  <c r="H143" i="5"/>
  <c r="H16" i="5"/>
  <c r="H17" i="5"/>
  <c r="H55" i="5"/>
  <c r="H76" i="5"/>
  <c r="H100" i="5"/>
  <c r="H123" i="5"/>
  <c r="H144" i="5"/>
  <c r="H36" i="5"/>
  <c r="H56" i="5"/>
  <c r="H77" i="5"/>
  <c r="H101" i="5"/>
  <c r="H124" i="5"/>
  <c r="H145" i="5"/>
  <c r="H37" i="5"/>
  <c r="H78" i="5"/>
  <c r="H102" i="5"/>
  <c r="H125" i="5"/>
  <c r="H146" i="5"/>
  <c r="H155" i="5"/>
  <c r="H162" i="5"/>
  <c r="H166" i="5"/>
  <c r="H79" i="5"/>
  <c r="H147" i="5"/>
  <c r="H18" i="5"/>
  <c r="H38" i="5"/>
  <c r="H80" i="5"/>
  <c r="H103" i="5"/>
  <c r="H126" i="5"/>
  <c r="H148" i="5"/>
  <c r="H156" i="5"/>
  <c r="H159" i="5"/>
  <c r="H163" i="5"/>
  <c r="H57" i="5"/>
  <c r="H81" i="5"/>
  <c r="H104" i="5"/>
  <c r="H127" i="5"/>
  <c r="H149" i="5"/>
  <c r="H19" i="5"/>
  <c r="H39" i="5"/>
  <c r="H58" i="5"/>
  <c r="H105" i="5"/>
  <c r="H128" i="5"/>
  <c r="H150" i="5"/>
  <c r="H20" i="5"/>
  <c r="E40" i="5"/>
  <c r="F40" i="5" s="1"/>
  <c r="I40" i="5" s="1"/>
  <c r="J40" i="5" s="1"/>
  <c r="E59" i="5"/>
  <c r="F59" i="5" s="1"/>
  <c r="I59" i="5" s="1"/>
  <c r="J59" i="5" s="1"/>
  <c r="E60" i="5"/>
  <c r="F60" i="5" s="1"/>
  <c r="I60" i="5" s="1"/>
  <c r="J60" i="5" s="1"/>
  <c r="E82" i="5"/>
  <c r="F82" i="5" s="1"/>
  <c r="I82" i="5" s="1"/>
  <c r="J82" i="5" s="1"/>
  <c r="E106" i="5"/>
  <c r="F106" i="5" s="1"/>
  <c r="I106" i="5" s="1"/>
  <c r="E129" i="5"/>
  <c r="F129" i="5" s="1"/>
  <c r="I129" i="5" s="1"/>
  <c r="J129" i="5" s="1"/>
  <c r="E151" i="5"/>
  <c r="F151" i="5" s="1"/>
  <c r="I151" i="5" s="1"/>
  <c r="J151" i="5" s="1"/>
  <c r="E157" i="5"/>
  <c r="F157" i="5" s="1"/>
  <c r="I157" i="5" s="1"/>
  <c r="J157" i="5" s="1"/>
  <c r="E152" i="5"/>
  <c r="F152" i="5" s="1"/>
  <c r="I152" i="5" s="1"/>
  <c r="J152" i="5" s="1"/>
  <c r="E158" i="5"/>
  <c r="F158" i="5" s="1"/>
  <c r="I158" i="5" s="1"/>
  <c r="J158" i="5" s="1"/>
  <c r="E160" i="5"/>
  <c r="F160" i="5" s="1"/>
  <c r="I160" i="5" s="1"/>
  <c r="E2" i="5"/>
  <c r="E21" i="5"/>
  <c r="F21" i="5" s="1"/>
  <c r="I21" i="5" s="1"/>
  <c r="J21" i="5" s="1"/>
  <c r="E41" i="5"/>
  <c r="F41" i="5" s="1"/>
  <c r="I41" i="5" s="1"/>
  <c r="J41" i="5" s="1"/>
  <c r="E61" i="5"/>
  <c r="F61" i="5" s="1"/>
  <c r="I61" i="5" s="1"/>
  <c r="J61" i="5" s="1"/>
  <c r="E83" i="5"/>
  <c r="F83" i="5" s="1"/>
  <c r="I83" i="5" s="1"/>
  <c r="J83" i="5" s="1"/>
  <c r="E107" i="5"/>
  <c r="F107" i="5" s="1"/>
  <c r="I107" i="5" s="1"/>
  <c r="E130" i="5"/>
  <c r="F130" i="5" s="1"/>
  <c r="I130" i="5" s="1"/>
  <c r="J130" i="5" s="1"/>
  <c r="E3" i="5"/>
  <c r="F3" i="5" s="1"/>
  <c r="I3" i="5" s="1"/>
  <c r="J3" i="5" s="1"/>
  <c r="E22" i="5"/>
  <c r="F22" i="5" s="1"/>
  <c r="I22" i="5" s="1"/>
  <c r="J22" i="5" s="1"/>
  <c r="E42" i="5"/>
  <c r="F42" i="5" s="1"/>
  <c r="I42" i="5" s="1"/>
  <c r="J42" i="5" s="1"/>
  <c r="E62" i="5"/>
  <c r="F62" i="5" s="1"/>
  <c r="I62" i="5" s="1"/>
  <c r="J62" i="5" s="1"/>
  <c r="E84" i="5"/>
  <c r="F84" i="5" s="1"/>
  <c r="I84" i="5" s="1"/>
  <c r="E4" i="5"/>
  <c r="F4" i="5" s="1"/>
  <c r="I4" i="5" s="1"/>
  <c r="J4" i="5" s="1"/>
  <c r="E23" i="5"/>
  <c r="F23" i="5" s="1"/>
  <c r="I23" i="5" s="1"/>
  <c r="J23" i="5" s="1"/>
  <c r="E85" i="5"/>
  <c r="F85" i="5" s="1"/>
  <c r="I85" i="5" s="1"/>
  <c r="J85" i="5" s="1"/>
  <c r="E108" i="5"/>
  <c r="F108" i="5" s="1"/>
  <c r="I108" i="5" s="1"/>
  <c r="J108" i="5" s="1"/>
  <c r="E131" i="5"/>
  <c r="F131" i="5" s="1"/>
  <c r="I131" i="5" s="1"/>
  <c r="J131" i="5" s="1"/>
  <c r="E161" i="5"/>
  <c r="F161" i="5" s="1"/>
  <c r="I161" i="5" s="1"/>
  <c r="E164" i="5"/>
  <c r="F164" i="5" s="1"/>
  <c r="I164" i="5" s="1"/>
  <c r="J164" i="5" s="1"/>
  <c r="E167" i="5"/>
  <c r="F167" i="5" s="1"/>
  <c r="I167" i="5" s="1"/>
  <c r="J167" i="5" s="1"/>
  <c r="E24" i="5"/>
  <c r="F24" i="5" s="1"/>
  <c r="I24" i="5" s="1"/>
  <c r="J24" i="5" s="1"/>
  <c r="E43" i="5"/>
  <c r="F43" i="5" s="1"/>
  <c r="I43" i="5" s="1"/>
  <c r="J43" i="5" s="1"/>
  <c r="E63" i="5"/>
  <c r="F63" i="5" s="1"/>
  <c r="I63" i="5" s="1"/>
  <c r="J63" i="5" s="1"/>
  <c r="E86" i="5"/>
  <c r="F86" i="5" s="1"/>
  <c r="I86" i="5" s="1"/>
  <c r="E109" i="5"/>
  <c r="F109" i="5" s="1"/>
  <c r="I109" i="5" s="1"/>
  <c r="J109" i="5" s="1"/>
  <c r="E110" i="5"/>
  <c r="F110" i="5" s="1"/>
  <c r="I110" i="5" s="1"/>
  <c r="J110" i="5" s="1"/>
  <c r="E132" i="5"/>
  <c r="F132" i="5" s="1"/>
  <c r="I132" i="5" s="1"/>
  <c r="J132" i="5" s="1"/>
  <c r="E25" i="5"/>
  <c r="F25" i="5" s="1"/>
  <c r="I25" i="5" s="1"/>
  <c r="J25" i="5" s="1"/>
  <c r="E44" i="5"/>
  <c r="F44" i="5" s="1"/>
  <c r="I44" i="5" s="1"/>
  <c r="J44" i="5" s="1"/>
  <c r="E64" i="5"/>
  <c r="F64" i="5" s="1"/>
  <c r="I64" i="5" s="1"/>
  <c r="E87" i="5"/>
  <c r="F87" i="5" s="1"/>
  <c r="I87" i="5" s="1"/>
  <c r="J87" i="5" s="1"/>
  <c r="E111" i="5"/>
  <c r="F111" i="5" s="1"/>
  <c r="I111" i="5" s="1"/>
  <c r="J111" i="5" s="1"/>
  <c r="E133" i="5"/>
  <c r="F133" i="5" s="1"/>
  <c r="I133" i="5" s="1"/>
  <c r="J133" i="5" s="1"/>
  <c r="E45" i="5"/>
  <c r="F45" i="5" s="1"/>
  <c r="I45" i="5" s="1"/>
  <c r="J45" i="5" s="1"/>
  <c r="E65" i="5"/>
  <c r="F65" i="5" s="1"/>
  <c r="I65" i="5" s="1"/>
  <c r="J65" i="5" s="1"/>
  <c r="E88" i="5"/>
  <c r="F88" i="5" s="1"/>
  <c r="I88" i="5" s="1"/>
  <c r="E112" i="5"/>
  <c r="F112" i="5" s="1"/>
  <c r="I112" i="5" s="1"/>
  <c r="J112" i="5" s="1"/>
  <c r="E134" i="5"/>
  <c r="F134" i="5" s="1"/>
  <c r="I134" i="5" s="1"/>
  <c r="J134" i="5" s="1"/>
  <c r="E153" i="5"/>
  <c r="F153" i="5" s="1"/>
  <c r="I153" i="5" s="1"/>
  <c r="J153" i="5" s="1"/>
  <c r="E66" i="5"/>
  <c r="F66" i="5" s="1"/>
  <c r="I66" i="5" s="1"/>
  <c r="J66" i="5" s="1"/>
  <c r="E89" i="5"/>
  <c r="F89" i="5" s="1"/>
  <c r="I89" i="5" s="1"/>
  <c r="J89" i="5" s="1"/>
  <c r="E113" i="5"/>
  <c r="F113" i="5" s="1"/>
  <c r="I113" i="5" s="1"/>
  <c r="E5" i="5"/>
  <c r="F5" i="5" s="1"/>
  <c r="I5" i="5" s="1"/>
  <c r="J5" i="5" s="1"/>
  <c r="E26" i="5"/>
  <c r="F26" i="5" s="1"/>
  <c r="I26" i="5" s="1"/>
  <c r="J26" i="5" s="1"/>
  <c r="E46" i="5"/>
  <c r="F46" i="5" s="1"/>
  <c r="I46" i="5" s="1"/>
  <c r="J46" i="5" s="1"/>
  <c r="E67" i="5"/>
  <c r="F67" i="5" s="1"/>
  <c r="I67" i="5" s="1"/>
  <c r="J67" i="5" s="1"/>
  <c r="E90" i="5"/>
  <c r="F90" i="5" s="1"/>
  <c r="I90" i="5" s="1"/>
  <c r="J90" i="5" s="1"/>
  <c r="E114" i="5"/>
  <c r="F114" i="5" s="1"/>
  <c r="I114" i="5" s="1"/>
  <c r="E135" i="5"/>
  <c r="F135" i="5" s="1"/>
  <c r="I135" i="5" s="1"/>
  <c r="J135" i="5" s="1"/>
  <c r="E165" i="5"/>
  <c r="F165" i="5" s="1"/>
  <c r="I165" i="5" s="1"/>
  <c r="J165" i="5" s="1"/>
  <c r="E168" i="5"/>
  <c r="F168" i="5" s="1"/>
  <c r="I168" i="5" s="1"/>
  <c r="J168" i="5" s="1"/>
  <c r="E6" i="5"/>
  <c r="F6" i="5" s="1"/>
  <c r="I6" i="5" s="1"/>
  <c r="J6" i="5" s="1"/>
  <c r="E27" i="5"/>
  <c r="F27" i="5" s="1"/>
  <c r="I27" i="5" s="1"/>
  <c r="J27" i="5" s="1"/>
  <c r="E47" i="5"/>
  <c r="F47" i="5" s="1"/>
  <c r="I47" i="5" s="1"/>
  <c r="E68" i="5"/>
  <c r="F68" i="5" s="1"/>
  <c r="I68" i="5" s="1"/>
  <c r="J68" i="5" s="1"/>
  <c r="E91" i="5"/>
  <c r="F91" i="5" s="1"/>
  <c r="I91" i="5" s="1"/>
  <c r="J91" i="5" s="1"/>
  <c r="E115" i="5"/>
  <c r="F115" i="5" s="1"/>
  <c r="I115" i="5" s="1"/>
  <c r="J115" i="5" s="1"/>
  <c r="E7" i="5"/>
  <c r="F7" i="5" s="1"/>
  <c r="I7" i="5" s="1"/>
  <c r="J7" i="5" s="1"/>
  <c r="E28" i="5"/>
  <c r="F28" i="5" s="1"/>
  <c r="I28" i="5" s="1"/>
  <c r="J28" i="5" s="1"/>
  <c r="E92" i="5"/>
  <c r="F92" i="5" s="1"/>
  <c r="I92" i="5" s="1"/>
  <c r="E116" i="5"/>
  <c r="F116" i="5" s="1"/>
  <c r="I116" i="5" s="1"/>
  <c r="J116" i="5" s="1"/>
  <c r="E136" i="5"/>
  <c r="F136" i="5" s="1"/>
  <c r="I136" i="5" s="1"/>
  <c r="J136" i="5" s="1"/>
  <c r="E154" i="5"/>
  <c r="F154" i="5" s="1"/>
  <c r="I154" i="5" s="1"/>
  <c r="J154" i="5" s="1"/>
  <c r="E8" i="5"/>
  <c r="F8" i="5" s="1"/>
  <c r="I8" i="5" s="1"/>
  <c r="J8" i="5" s="1"/>
  <c r="E29" i="5"/>
  <c r="F29" i="5" s="1"/>
  <c r="I29" i="5" s="1"/>
  <c r="J29" i="5" s="1"/>
  <c r="E48" i="5"/>
  <c r="F48" i="5" s="1"/>
  <c r="I48" i="5" s="1"/>
  <c r="E69" i="5"/>
  <c r="F69" i="5" s="1"/>
  <c r="I69" i="5" s="1"/>
  <c r="J69" i="5" s="1"/>
  <c r="E93" i="5"/>
  <c r="F93" i="5" s="1"/>
  <c r="I93" i="5" s="1"/>
  <c r="J93" i="5" s="1"/>
  <c r="E117" i="5"/>
  <c r="F117" i="5" s="1"/>
  <c r="I117" i="5" s="1"/>
  <c r="J117" i="5" s="1"/>
  <c r="E137" i="5"/>
  <c r="F137" i="5" s="1"/>
  <c r="I137" i="5" s="1"/>
  <c r="J137" i="5" s="1"/>
  <c r="E9" i="5"/>
  <c r="F9" i="5" s="1"/>
  <c r="I9" i="5" s="1"/>
  <c r="J9" i="5" s="1"/>
  <c r="E30" i="5"/>
  <c r="F30" i="5" s="1"/>
  <c r="I30" i="5" s="1"/>
  <c r="E49" i="5"/>
  <c r="F49" i="5" s="1"/>
  <c r="I49" i="5" s="1"/>
  <c r="J49" i="5" s="1"/>
  <c r="E70" i="5"/>
  <c r="F70" i="5" s="1"/>
  <c r="I70" i="5" s="1"/>
  <c r="J70" i="5" s="1"/>
  <c r="E94" i="5"/>
  <c r="F94" i="5" s="1"/>
  <c r="I94" i="5" s="1"/>
  <c r="J94" i="5" s="1"/>
  <c r="E118" i="5"/>
  <c r="F118" i="5" s="1"/>
  <c r="I118" i="5" s="1"/>
  <c r="J118" i="5" s="1"/>
  <c r="E138" i="5"/>
  <c r="F138" i="5" s="1"/>
  <c r="I138" i="5" s="1"/>
  <c r="J138" i="5" s="1"/>
  <c r="E10" i="5"/>
  <c r="F10" i="5" s="1"/>
  <c r="I10" i="5" s="1"/>
  <c r="E31" i="5"/>
  <c r="F31" i="5" s="1"/>
  <c r="I31" i="5" s="1"/>
  <c r="J31" i="5" s="1"/>
  <c r="E50" i="5"/>
  <c r="F50" i="5" s="1"/>
  <c r="I50" i="5" s="1"/>
  <c r="J50" i="5" s="1"/>
  <c r="E71" i="5"/>
  <c r="F71" i="5" s="1"/>
  <c r="I71" i="5" s="1"/>
  <c r="J71" i="5" s="1"/>
  <c r="E95" i="5"/>
  <c r="F95" i="5" s="1"/>
  <c r="I95" i="5" s="1"/>
  <c r="J95" i="5" s="1"/>
  <c r="E139" i="5"/>
  <c r="F139" i="5" s="1"/>
  <c r="I139" i="5" s="1"/>
  <c r="J139" i="5" s="1"/>
  <c r="E32" i="5"/>
  <c r="F32" i="5" s="1"/>
  <c r="I32" i="5" s="1"/>
  <c r="E51" i="5"/>
  <c r="F51" i="5" s="1"/>
  <c r="I51" i="5" s="1"/>
  <c r="J51" i="5" s="1"/>
  <c r="E72" i="5"/>
  <c r="F72" i="5" s="1"/>
  <c r="I72" i="5" s="1"/>
  <c r="J72" i="5" s="1"/>
  <c r="E96" i="5"/>
  <c r="F96" i="5" s="1"/>
  <c r="I96" i="5" s="1"/>
  <c r="J96" i="5" s="1"/>
  <c r="E119" i="5"/>
  <c r="F119" i="5" s="1"/>
  <c r="I119" i="5" s="1"/>
  <c r="J119" i="5" s="1"/>
  <c r="E140" i="5"/>
  <c r="F140" i="5" s="1"/>
  <c r="I140" i="5" s="1"/>
  <c r="J140" i="5" s="1"/>
  <c r="E11" i="5"/>
  <c r="F11" i="5" s="1"/>
  <c r="I11" i="5" s="1"/>
  <c r="E12" i="5"/>
  <c r="F12" i="5" s="1"/>
  <c r="I12" i="5" s="1"/>
  <c r="J12" i="5" s="1"/>
  <c r="E13" i="5"/>
  <c r="F13" i="5" s="1"/>
  <c r="I13" i="5" s="1"/>
  <c r="J13" i="5" s="1"/>
  <c r="E33" i="5"/>
  <c r="F33" i="5" s="1"/>
  <c r="I33" i="5" s="1"/>
  <c r="J33" i="5" s="1"/>
  <c r="E52" i="5"/>
  <c r="F52" i="5" s="1"/>
  <c r="I52" i="5" s="1"/>
  <c r="J52" i="5" s="1"/>
  <c r="E73" i="5"/>
  <c r="F73" i="5" s="1"/>
  <c r="I73" i="5" s="1"/>
  <c r="J73" i="5" s="1"/>
  <c r="E97" i="5"/>
  <c r="F97" i="5" s="1"/>
  <c r="I97" i="5" s="1"/>
  <c r="E120" i="5"/>
  <c r="F120" i="5" s="1"/>
  <c r="I120" i="5" s="1"/>
  <c r="J120" i="5" s="1"/>
  <c r="E141" i="5"/>
  <c r="F141" i="5" s="1"/>
  <c r="I141" i="5" s="1"/>
  <c r="J141" i="5" s="1"/>
  <c r="E14" i="5"/>
  <c r="F14" i="5" s="1"/>
  <c r="I14" i="5" s="1"/>
  <c r="J14" i="5" s="1"/>
  <c r="E34" i="5"/>
  <c r="F34" i="5" s="1"/>
  <c r="I34" i="5" s="1"/>
  <c r="J34" i="5" s="1"/>
  <c r="E53" i="5"/>
  <c r="F53" i="5" s="1"/>
  <c r="I53" i="5" s="1"/>
  <c r="J53" i="5" s="1"/>
  <c r="E74" i="5"/>
  <c r="F74" i="5" s="1"/>
  <c r="I74" i="5" s="1"/>
  <c r="E98" i="5"/>
  <c r="F98" i="5" s="1"/>
  <c r="I98" i="5" s="1"/>
  <c r="J98" i="5" s="1"/>
  <c r="E121" i="5"/>
  <c r="F121" i="5" s="1"/>
  <c r="I121" i="5" s="1"/>
  <c r="J121" i="5" s="1"/>
  <c r="E142" i="5"/>
  <c r="F142" i="5" s="1"/>
  <c r="I142" i="5" s="1"/>
  <c r="J142" i="5" s="1"/>
  <c r="E15" i="5"/>
  <c r="F15" i="5" s="1"/>
  <c r="I15" i="5" s="1"/>
  <c r="J15" i="5" s="1"/>
  <c r="E35" i="5"/>
  <c r="F35" i="5" s="1"/>
  <c r="I35" i="5" s="1"/>
  <c r="J35" i="5" s="1"/>
  <c r="E54" i="5"/>
  <c r="F54" i="5" s="1"/>
  <c r="I54" i="5" s="1"/>
  <c r="E75" i="5"/>
  <c r="F75" i="5" s="1"/>
  <c r="I75" i="5" s="1"/>
  <c r="J75" i="5" s="1"/>
  <c r="E99" i="5"/>
  <c r="F99" i="5" s="1"/>
  <c r="I99" i="5" s="1"/>
  <c r="J99" i="5" s="1"/>
  <c r="E122" i="5"/>
  <c r="F122" i="5" s="1"/>
  <c r="I122" i="5" s="1"/>
  <c r="J122" i="5" s="1"/>
  <c r="E143" i="5"/>
  <c r="F143" i="5" s="1"/>
  <c r="I143" i="5" s="1"/>
  <c r="J143" i="5" s="1"/>
  <c r="E16" i="5"/>
  <c r="F16" i="5" s="1"/>
  <c r="I16" i="5" s="1"/>
  <c r="J16" i="5" s="1"/>
  <c r="E17" i="5"/>
  <c r="F17" i="5" s="1"/>
  <c r="I17" i="5" s="1"/>
  <c r="E55" i="5"/>
  <c r="F55" i="5" s="1"/>
  <c r="I55" i="5" s="1"/>
  <c r="J55" i="5" s="1"/>
  <c r="E76" i="5"/>
  <c r="F76" i="5" s="1"/>
  <c r="I76" i="5" s="1"/>
  <c r="J76" i="5" s="1"/>
  <c r="E100" i="5"/>
  <c r="F100" i="5" s="1"/>
  <c r="I100" i="5" s="1"/>
  <c r="J100" i="5" s="1"/>
  <c r="E123" i="5"/>
  <c r="F123" i="5" s="1"/>
  <c r="I123" i="5" s="1"/>
  <c r="J123" i="5" s="1"/>
  <c r="E144" i="5"/>
  <c r="F144" i="5" s="1"/>
  <c r="I144" i="5" s="1"/>
  <c r="J144" i="5" s="1"/>
  <c r="E36" i="5"/>
  <c r="F36" i="5" s="1"/>
  <c r="I36" i="5" s="1"/>
  <c r="E56" i="5"/>
  <c r="F56" i="5" s="1"/>
  <c r="I56" i="5" s="1"/>
  <c r="J56" i="5" s="1"/>
  <c r="E77" i="5"/>
  <c r="F77" i="5" s="1"/>
  <c r="I77" i="5" s="1"/>
  <c r="J77" i="5" s="1"/>
  <c r="E101" i="5"/>
  <c r="F101" i="5" s="1"/>
  <c r="I101" i="5" s="1"/>
  <c r="J101" i="5" s="1"/>
  <c r="E124" i="5"/>
  <c r="F124" i="5" s="1"/>
  <c r="I124" i="5" s="1"/>
  <c r="J124" i="5" s="1"/>
  <c r="E145" i="5"/>
  <c r="F145" i="5" s="1"/>
  <c r="I145" i="5" s="1"/>
  <c r="J145" i="5" s="1"/>
  <c r="E37" i="5"/>
  <c r="F37" i="5" s="1"/>
  <c r="I37" i="5" s="1"/>
  <c r="E78" i="5"/>
  <c r="F78" i="5" s="1"/>
  <c r="I78" i="5" s="1"/>
  <c r="J78" i="5" s="1"/>
  <c r="E102" i="5"/>
  <c r="F102" i="5" s="1"/>
  <c r="I102" i="5" s="1"/>
  <c r="J102" i="5" s="1"/>
  <c r="E125" i="5"/>
  <c r="F125" i="5" s="1"/>
  <c r="I125" i="5" s="1"/>
  <c r="J125" i="5" s="1"/>
  <c r="E146" i="5"/>
  <c r="F146" i="5" s="1"/>
  <c r="I146" i="5" s="1"/>
  <c r="J146" i="5" s="1"/>
  <c r="E155" i="5"/>
  <c r="F155" i="5" s="1"/>
  <c r="I155" i="5" s="1"/>
  <c r="J155" i="5" s="1"/>
  <c r="E162" i="5"/>
  <c r="F162" i="5" s="1"/>
  <c r="I162" i="5" s="1"/>
  <c r="E166" i="5"/>
  <c r="F166" i="5" s="1"/>
  <c r="I166" i="5" s="1"/>
  <c r="J166" i="5" s="1"/>
  <c r="E79" i="5"/>
  <c r="F79" i="5" s="1"/>
  <c r="I79" i="5" s="1"/>
  <c r="J79" i="5" s="1"/>
  <c r="E147" i="5"/>
  <c r="F147" i="5" s="1"/>
  <c r="I147" i="5" s="1"/>
  <c r="J147" i="5" s="1"/>
  <c r="E18" i="5"/>
  <c r="F18" i="5" s="1"/>
  <c r="I18" i="5" s="1"/>
  <c r="J18" i="5" s="1"/>
  <c r="E38" i="5"/>
  <c r="F38" i="5" s="1"/>
  <c r="I38" i="5" s="1"/>
  <c r="J38" i="5" s="1"/>
  <c r="E80" i="5"/>
  <c r="F80" i="5" s="1"/>
  <c r="I80" i="5" s="1"/>
  <c r="E103" i="5"/>
  <c r="F103" i="5" s="1"/>
  <c r="I103" i="5" s="1"/>
  <c r="J103" i="5" s="1"/>
  <c r="E126" i="5"/>
  <c r="F126" i="5" s="1"/>
  <c r="I126" i="5" s="1"/>
  <c r="J126" i="5" s="1"/>
  <c r="E148" i="5"/>
  <c r="F148" i="5" s="1"/>
  <c r="I148" i="5" s="1"/>
  <c r="J148" i="5" s="1"/>
  <c r="E156" i="5"/>
  <c r="F156" i="5" s="1"/>
  <c r="I156" i="5" s="1"/>
  <c r="J156" i="5" s="1"/>
  <c r="E159" i="5"/>
  <c r="F159" i="5" s="1"/>
  <c r="I159" i="5" s="1"/>
  <c r="J159" i="5" s="1"/>
  <c r="E163" i="5"/>
  <c r="F163" i="5" s="1"/>
  <c r="I163" i="5" s="1"/>
  <c r="E57" i="5"/>
  <c r="F57" i="5" s="1"/>
  <c r="I57" i="5" s="1"/>
  <c r="J57" i="5" s="1"/>
  <c r="E81" i="5"/>
  <c r="F81" i="5" s="1"/>
  <c r="I81" i="5" s="1"/>
  <c r="J81" i="5" s="1"/>
  <c r="E104" i="5"/>
  <c r="F104" i="5" s="1"/>
  <c r="I104" i="5" s="1"/>
  <c r="J104" i="5" s="1"/>
  <c r="E127" i="5"/>
  <c r="F127" i="5" s="1"/>
  <c r="I127" i="5" s="1"/>
  <c r="J127" i="5" s="1"/>
  <c r="E149" i="5"/>
  <c r="F149" i="5" s="1"/>
  <c r="I149" i="5" s="1"/>
  <c r="J149" i="5" s="1"/>
  <c r="E19" i="5"/>
  <c r="F19" i="5" s="1"/>
  <c r="I19" i="5" s="1"/>
  <c r="E39" i="5"/>
  <c r="F39" i="5" s="1"/>
  <c r="I39" i="5" s="1"/>
  <c r="J39" i="5" s="1"/>
  <c r="E58" i="5"/>
  <c r="F58" i="5" s="1"/>
  <c r="I58" i="5" s="1"/>
  <c r="J58" i="5" s="1"/>
  <c r="E105" i="5"/>
  <c r="F105" i="5" s="1"/>
  <c r="I105" i="5" s="1"/>
  <c r="J105" i="5" s="1"/>
  <c r="E128" i="5"/>
  <c r="F128" i="5" s="1"/>
  <c r="I128" i="5" s="1"/>
  <c r="J128" i="5" s="1"/>
  <c r="E150" i="5"/>
  <c r="F150" i="5" s="1"/>
  <c r="I150" i="5" s="1"/>
  <c r="J150" i="5" s="1"/>
  <c r="E20" i="5"/>
  <c r="F20" i="5" s="1"/>
  <c r="I20" i="5" s="1"/>
  <c r="H2" i="4"/>
  <c r="H198" i="4" s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E3" i="4"/>
  <c r="F3" i="4" s="1"/>
  <c r="E4" i="4"/>
  <c r="F4" i="4" s="1"/>
  <c r="I4" i="4" s="1"/>
  <c r="E5" i="4"/>
  <c r="F5" i="4" s="1"/>
  <c r="I5" i="4" s="1"/>
  <c r="E6" i="4"/>
  <c r="F6" i="4" s="1"/>
  <c r="I6" i="4" s="1"/>
  <c r="E7" i="4"/>
  <c r="F7" i="4" s="1"/>
  <c r="I7" i="4" s="1"/>
  <c r="E8" i="4"/>
  <c r="F8" i="4" s="1"/>
  <c r="I8" i="4" s="1"/>
  <c r="E9" i="4"/>
  <c r="F9" i="4" s="1"/>
  <c r="E10" i="4"/>
  <c r="F10" i="4" s="1"/>
  <c r="I10" i="4" s="1"/>
  <c r="E11" i="4"/>
  <c r="F11" i="4" s="1"/>
  <c r="I11" i="4" s="1"/>
  <c r="E12" i="4"/>
  <c r="F12" i="4" s="1"/>
  <c r="I12" i="4" s="1"/>
  <c r="E13" i="4"/>
  <c r="F13" i="4" s="1"/>
  <c r="I13" i="4" s="1"/>
  <c r="E14" i="4"/>
  <c r="F14" i="4" s="1"/>
  <c r="I14" i="4" s="1"/>
  <c r="E15" i="4"/>
  <c r="F15" i="4" s="1"/>
  <c r="E16" i="4"/>
  <c r="F16" i="4" s="1"/>
  <c r="I16" i="4" s="1"/>
  <c r="E17" i="4"/>
  <c r="F17" i="4" s="1"/>
  <c r="I17" i="4" s="1"/>
  <c r="E18" i="4"/>
  <c r="F18" i="4" s="1"/>
  <c r="I18" i="4" s="1"/>
  <c r="E19" i="4"/>
  <c r="F19" i="4" s="1"/>
  <c r="I19" i="4" s="1"/>
  <c r="E20" i="4"/>
  <c r="F20" i="4" s="1"/>
  <c r="I20" i="4" s="1"/>
  <c r="E21" i="4"/>
  <c r="F21" i="4" s="1"/>
  <c r="E22" i="4"/>
  <c r="F22" i="4" s="1"/>
  <c r="I22" i="4" s="1"/>
  <c r="E23" i="4"/>
  <c r="F23" i="4" s="1"/>
  <c r="I23" i="4" s="1"/>
  <c r="E24" i="4"/>
  <c r="F24" i="4" s="1"/>
  <c r="I24" i="4" s="1"/>
  <c r="E25" i="4"/>
  <c r="F25" i="4" s="1"/>
  <c r="I25" i="4" s="1"/>
  <c r="E26" i="4"/>
  <c r="F26" i="4" s="1"/>
  <c r="I26" i="4" s="1"/>
  <c r="E27" i="4"/>
  <c r="F27" i="4" s="1"/>
  <c r="E28" i="4"/>
  <c r="F28" i="4" s="1"/>
  <c r="I28" i="4" s="1"/>
  <c r="E29" i="4"/>
  <c r="F29" i="4" s="1"/>
  <c r="I29" i="4" s="1"/>
  <c r="E30" i="4"/>
  <c r="F30" i="4" s="1"/>
  <c r="I30" i="4" s="1"/>
  <c r="E31" i="4"/>
  <c r="F31" i="4" s="1"/>
  <c r="I31" i="4" s="1"/>
  <c r="E32" i="4"/>
  <c r="F32" i="4" s="1"/>
  <c r="I32" i="4" s="1"/>
  <c r="E33" i="4"/>
  <c r="F33" i="4" s="1"/>
  <c r="E34" i="4"/>
  <c r="F34" i="4" s="1"/>
  <c r="I34" i="4" s="1"/>
  <c r="E35" i="4"/>
  <c r="F35" i="4" s="1"/>
  <c r="I35" i="4" s="1"/>
  <c r="E36" i="4"/>
  <c r="F36" i="4" s="1"/>
  <c r="I36" i="4" s="1"/>
  <c r="E37" i="4"/>
  <c r="F37" i="4" s="1"/>
  <c r="I37" i="4" s="1"/>
  <c r="E38" i="4"/>
  <c r="F38" i="4" s="1"/>
  <c r="I38" i="4" s="1"/>
  <c r="E39" i="4"/>
  <c r="F39" i="4" s="1"/>
  <c r="E40" i="4"/>
  <c r="F40" i="4" s="1"/>
  <c r="I40" i="4" s="1"/>
  <c r="E41" i="4"/>
  <c r="F41" i="4" s="1"/>
  <c r="I41" i="4" s="1"/>
  <c r="E42" i="4"/>
  <c r="F42" i="4" s="1"/>
  <c r="I42" i="4" s="1"/>
  <c r="E43" i="4"/>
  <c r="F43" i="4" s="1"/>
  <c r="I43" i="4" s="1"/>
  <c r="E44" i="4"/>
  <c r="F44" i="4" s="1"/>
  <c r="I44" i="4" s="1"/>
  <c r="E45" i="4"/>
  <c r="F45" i="4" s="1"/>
  <c r="E46" i="4"/>
  <c r="F46" i="4" s="1"/>
  <c r="I46" i="4" s="1"/>
  <c r="E47" i="4"/>
  <c r="F47" i="4" s="1"/>
  <c r="I47" i="4" s="1"/>
  <c r="E48" i="4"/>
  <c r="F48" i="4" s="1"/>
  <c r="I48" i="4" s="1"/>
  <c r="E49" i="4"/>
  <c r="F49" i="4" s="1"/>
  <c r="I49" i="4" s="1"/>
  <c r="E50" i="4"/>
  <c r="F50" i="4" s="1"/>
  <c r="I50" i="4" s="1"/>
  <c r="E51" i="4"/>
  <c r="F51" i="4" s="1"/>
  <c r="E52" i="4"/>
  <c r="F52" i="4" s="1"/>
  <c r="I52" i="4" s="1"/>
  <c r="E53" i="4"/>
  <c r="F53" i="4" s="1"/>
  <c r="I53" i="4" s="1"/>
  <c r="E54" i="4"/>
  <c r="F54" i="4" s="1"/>
  <c r="I54" i="4" s="1"/>
  <c r="E55" i="4"/>
  <c r="F55" i="4" s="1"/>
  <c r="I55" i="4" s="1"/>
  <c r="E56" i="4"/>
  <c r="F56" i="4" s="1"/>
  <c r="I56" i="4" s="1"/>
  <c r="E57" i="4"/>
  <c r="F57" i="4" s="1"/>
  <c r="E58" i="4"/>
  <c r="F58" i="4" s="1"/>
  <c r="I58" i="4" s="1"/>
  <c r="E59" i="4"/>
  <c r="F59" i="4" s="1"/>
  <c r="I59" i="4" s="1"/>
  <c r="E60" i="4"/>
  <c r="F60" i="4" s="1"/>
  <c r="I60" i="4" s="1"/>
  <c r="E61" i="4"/>
  <c r="F61" i="4" s="1"/>
  <c r="I61" i="4" s="1"/>
  <c r="E62" i="4"/>
  <c r="F62" i="4" s="1"/>
  <c r="I62" i="4" s="1"/>
  <c r="E63" i="4"/>
  <c r="F63" i="4" s="1"/>
  <c r="E64" i="4"/>
  <c r="F64" i="4" s="1"/>
  <c r="I64" i="4" s="1"/>
  <c r="E65" i="4"/>
  <c r="F65" i="4" s="1"/>
  <c r="I65" i="4" s="1"/>
  <c r="E66" i="4"/>
  <c r="F66" i="4" s="1"/>
  <c r="I66" i="4" s="1"/>
  <c r="E67" i="4"/>
  <c r="F67" i="4" s="1"/>
  <c r="I67" i="4" s="1"/>
  <c r="E68" i="4"/>
  <c r="F68" i="4" s="1"/>
  <c r="I68" i="4" s="1"/>
  <c r="E69" i="4"/>
  <c r="F69" i="4" s="1"/>
  <c r="E70" i="4"/>
  <c r="F70" i="4" s="1"/>
  <c r="I70" i="4" s="1"/>
  <c r="E71" i="4"/>
  <c r="F71" i="4" s="1"/>
  <c r="I71" i="4" s="1"/>
  <c r="E72" i="4"/>
  <c r="F72" i="4" s="1"/>
  <c r="I72" i="4" s="1"/>
  <c r="E73" i="4"/>
  <c r="F73" i="4" s="1"/>
  <c r="I73" i="4" s="1"/>
  <c r="E74" i="4"/>
  <c r="F74" i="4" s="1"/>
  <c r="I74" i="4" s="1"/>
  <c r="E75" i="4"/>
  <c r="F75" i="4" s="1"/>
  <c r="E76" i="4"/>
  <c r="F76" i="4" s="1"/>
  <c r="I76" i="4" s="1"/>
  <c r="E77" i="4"/>
  <c r="F77" i="4" s="1"/>
  <c r="I77" i="4" s="1"/>
  <c r="E78" i="4"/>
  <c r="F78" i="4" s="1"/>
  <c r="I78" i="4" s="1"/>
  <c r="E79" i="4"/>
  <c r="F79" i="4" s="1"/>
  <c r="I79" i="4" s="1"/>
  <c r="E80" i="4"/>
  <c r="F80" i="4" s="1"/>
  <c r="I80" i="4" s="1"/>
  <c r="E81" i="4"/>
  <c r="F81" i="4" s="1"/>
  <c r="E82" i="4"/>
  <c r="F82" i="4" s="1"/>
  <c r="I82" i="4" s="1"/>
  <c r="E83" i="4"/>
  <c r="F83" i="4" s="1"/>
  <c r="I83" i="4" s="1"/>
  <c r="E84" i="4"/>
  <c r="F84" i="4" s="1"/>
  <c r="I84" i="4" s="1"/>
  <c r="E85" i="4"/>
  <c r="F85" i="4" s="1"/>
  <c r="I85" i="4" s="1"/>
  <c r="E86" i="4"/>
  <c r="F86" i="4" s="1"/>
  <c r="I86" i="4" s="1"/>
  <c r="E87" i="4"/>
  <c r="F87" i="4" s="1"/>
  <c r="E88" i="4"/>
  <c r="F88" i="4" s="1"/>
  <c r="I88" i="4" s="1"/>
  <c r="E89" i="4"/>
  <c r="F89" i="4" s="1"/>
  <c r="I89" i="4" s="1"/>
  <c r="E90" i="4"/>
  <c r="F90" i="4" s="1"/>
  <c r="I90" i="4" s="1"/>
  <c r="E91" i="4"/>
  <c r="F91" i="4" s="1"/>
  <c r="I91" i="4" s="1"/>
  <c r="E92" i="4"/>
  <c r="F92" i="4" s="1"/>
  <c r="I92" i="4" s="1"/>
  <c r="E93" i="4"/>
  <c r="F93" i="4" s="1"/>
  <c r="E94" i="4"/>
  <c r="F94" i="4" s="1"/>
  <c r="I94" i="4" s="1"/>
  <c r="E95" i="4"/>
  <c r="F95" i="4" s="1"/>
  <c r="I95" i="4" s="1"/>
  <c r="E96" i="4"/>
  <c r="F96" i="4" s="1"/>
  <c r="I96" i="4" s="1"/>
  <c r="E97" i="4"/>
  <c r="F97" i="4" s="1"/>
  <c r="I97" i="4" s="1"/>
  <c r="E98" i="4"/>
  <c r="F98" i="4" s="1"/>
  <c r="I98" i="4" s="1"/>
  <c r="E99" i="4"/>
  <c r="F99" i="4" s="1"/>
  <c r="E100" i="4"/>
  <c r="F100" i="4" s="1"/>
  <c r="I100" i="4" s="1"/>
  <c r="E101" i="4"/>
  <c r="F101" i="4" s="1"/>
  <c r="I101" i="4" s="1"/>
  <c r="E102" i="4"/>
  <c r="F102" i="4" s="1"/>
  <c r="I102" i="4" s="1"/>
  <c r="E103" i="4"/>
  <c r="F103" i="4" s="1"/>
  <c r="I103" i="4" s="1"/>
  <c r="E104" i="4"/>
  <c r="F104" i="4" s="1"/>
  <c r="I104" i="4" s="1"/>
  <c r="E105" i="4"/>
  <c r="F105" i="4" s="1"/>
  <c r="E106" i="4"/>
  <c r="F106" i="4" s="1"/>
  <c r="I106" i="4" s="1"/>
  <c r="E107" i="4"/>
  <c r="F107" i="4" s="1"/>
  <c r="I107" i="4" s="1"/>
  <c r="E108" i="4"/>
  <c r="F108" i="4" s="1"/>
  <c r="I108" i="4" s="1"/>
  <c r="E109" i="4"/>
  <c r="F109" i="4" s="1"/>
  <c r="I109" i="4" s="1"/>
  <c r="E110" i="4"/>
  <c r="F110" i="4" s="1"/>
  <c r="I110" i="4" s="1"/>
  <c r="E111" i="4"/>
  <c r="F111" i="4" s="1"/>
  <c r="E112" i="4"/>
  <c r="F112" i="4" s="1"/>
  <c r="I112" i="4" s="1"/>
  <c r="E113" i="4"/>
  <c r="F113" i="4" s="1"/>
  <c r="I113" i="4" s="1"/>
  <c r="E114" i="4"/>
  <c r="F114" i="4" s="1"/>
  <c r="I114" i="4" s="1"/>
  <c r="E115" i="4"/>
  <c r="F115" i="4" s="1"/>
  <c r="I115" i="4" s="1"/>
  <c r="E116" i="4"/>
  <c r="F116" i="4" s="1"/>
  <c r="I116" i="4" s="1"/>
  <c r="E117" i="4"/>
  <c r="F117" i="4" s="1"/>
  <c r="E118" i="4"/>
  <c r="F118" i="4" s="1"/>
  <c r="I118" i="4" s="1"/>
  <c r="E119" i="4"/>
  <c r="F119" i="4" s="1"/>
  <c r="I119" i="4" s="1"/>
  <c r="E120" i="4"/>
  <c r="F120" i="4" s="1"/>
  <c r="I120" i="4" s="1"/>
  <c r="E121" i="4"/>
  <c r="F121" i="4" s="1"/>
  <c r="I121" i="4" s="1"/>
  <c r="E122" i="4"/>
  <c r="F122" i="4" s="1"/>
  <c r="I122" i="4" s="1"/>
  <c r="E123" i="4"/>
  <c r="F123" i="4" s="1"/>
  <c r="E124" i="4"/>
  <c r="F124" i="4" s="1"/>
  <c r="I124" i="4" s="1"/>
  <c r="E125" i="4"/>
  <c r="F125" i="4" s="1"/>
  <c r="I125" i="4" s="1"/>
  <c r="E126" i="4"/>
  <c r="F126" i="4" s="1"/>
  <c r="I126" i="4" s="1"/>
  <c r="E127" i="4"/>
  <c r="F127" i="4" s="1"/>
  <c r="I127" i="4" s="1"/>
  <c r="E128" i="4"/>
  <c r="F128" i="4" s="1"/>
  <c r="I128" i="4" s="1"/>
  <c r="E129" i="4"/>
  <c r="F129" i="4" s="1"/>
  <c r="E130" i="4"/>
  <c r="F130" i="4" s="1"/>
  <c r="I130" i="4" s="1"/>
  <c r="E131" i="4"/>
  <c r="F131" i="4" s="1"/>
  <c r="I131" i="4" s="1"/>
  <c r="E132" i="4"/>
  <c r="F132" i="4" s="1"/>
  <c r="I132" i="4" s="1"/>
  <c r="E133" i="4"/>
  <c r="F133" i="4" s="1"/>
  <c r="I133" i="4" s="1"/>
  <c r="E134" i="4"/>
  <c r="F134" i="4" s="1"/>
  <c r="I134" i="4" s="1"/>
  <c r="E135" i="4"/>
  <c r="F135" i="4" s="1"/>
  <c r="E136" i="4"/>
  <c r="F136" i="4" s="1"/>
  <c r="I136" i="4" s="1"/>
  <c r="E137" i="4"/>
  <c r="F137" i="4" s="1"/>
  <c r="I137" i="4" s="1"/>
  <c r="E138" i="4"/>
  <c r="F138" i="4" s="1"/>
  <c r="I138" i="4" s="1"/>
  <c r="E139" i="4"/>
  <c r="F139" i="4" s="1"/>
  <c r="I139" i="4" s="1"/>
  <c r="E140" i="4"/>
  <c r="F140" i="4" s="1"/>
  <c r="I140" i="4" s="1"/>
  <c r="E141" i="4"/>
  <c r="F141" i="4" s="1"/>
  <c r="E142" i="4"/>
  <c r="F142" i="4" s="1"/>
  <c r="I142" i="4" s="1"/>
  <c r="E143" i="4"/>
  <c r="F143" i="4" s="1"/>
  <c r="I143" i="4" s="1"/>
  <c r="E144" i="4"/>
  <c r="F144" i="4" s="1"/>
  <c r="I144" i="4" s="1"/>
  <c r="E145" i="4"/>
  <c r="F145" i="4" s="1"/>
  <c r="I145" i="4" s="1"/>
  <c r="E146" i="4"/>
  <c r="F146" i="4" s="1"/>
  <c r="I146" i="4" s="1"/>
  <c r="E147" i="4"/>
  <c r="F147" i="4" s="1"/>
  <c r="E148" i="4"/>
  <c r="F148" i="4" s="1"/>
  <c r="I148" i="4" s="1"/>
  <c r="E149" i="4"/>
  <c r="F149" i="4" s="1"/>
  <c r="I149" i="4" s="1"/>
  <c r="E150" i="4"/>
  <c r="F150" i="4" s="1"/>
  <c r="I150" i="4" s="1"/>
  <c r="E151" i="4"/>
  <c r="F151" i="4" s="1"/>
  <c r="I151" i="4" s="1"/>
  <c r="E152" i="4"/>
  <c r="F152" i="4" s="1"/>
  <c r="I152" i="4" s="1"/>
  <c r="E153" i="4"/>
  <c r="F153" i="4" s="1"/>
  <c r="E154" i="4"/>
  <c r="F154" i="4" s="1"/>
  <c r="I154" i="4" s="1"/>
  <c r="E155" i="4"/>
  <c r="F155" i="4" s="1"/>
  <c r="I155" i="4" s="1"/>
  <c r="E156" i="4"/>
  <c r="F156" i="4" s="1"/>
  <c r="I156" i="4" s="1"/>
  <c r="E157" i="4"/>
  <c r="F157" i="4" s="1"/>
  <c r="I157" i="4" s="1"/>
  <c r="E158" i="4"/>
  <c r="F158" i="4" s="1"/>
  <c r="I158" i="4" s="1"/>
  <c r="E159" i="4"/>
  <c r="F159" i="4" s="1"/>
  <c r="E160" i="4"/>
  <c r="F160" i="4" s="1"/>
  <c r="I160" i="4" s="1"/>
  <c r="E161" i="4"/>
  <c r="F161" i="4" s="1"/>
  <c r="I161" i="4" s="1"/>
  <c r="E162" i="4"/>
  <c r="F162" i="4" s="1"/>
  <c r="I162" i="4" s="1"/>
  <c r="E163" i="4"/>
  <c r="F163" i="4" s="1"/>
  <c r="I163" i="4" s="1"/>
  <c r="E164" i="4"/>
  <c r="F164" i="4" s="1"/>
  <c r="I164" i="4" s="1"/>
  <c r="E165" i="4"/>
  <c r="F165" i="4" s="1"/>
  <c r="E166" i="4"/>
  <c r="F166" i="4" s="1"/>
  <c r="I166" i="4" s="1"/>
  <c r="E167" i="4"/>
  <c r="F167" i="4" s="1"/>
  <c r="I167" i="4" s="1"/>
  <c r="E168" i="4"/>
  <c r="F168" i="4" s="1"/>
  <c r="I168" i="4" s="1"/>
  <c r="E169" i="4"/>
  <c r="F169" i="4" s="1"/>
  <c r="I169" i="4" s="1"/>
  <c r="E170" i="4"/>
  <c r="F170" i="4" s="1"/>
  <c r="I170" i="4" s="1"/>
  <c r="E171" i="4"/>
  <c r="F171" i="4" s="1"/>
  <c r="E172" i="4"/>
  <c r="F172" i="4" s="1"/>
  <c r="I172" i="4" s="1"/>
  <c r="E173" i="4"/>
  <c r="F173" i="4" s="1"/>
  <c r="I173" i="4" s="1"/>
  <c r="E174" i="4"/>
  <c r="F174" i="4" s="1"/>
  <c r="I174" i="4" s="1"/>
  <c r="E175" i="4"/>
  <c r="F175" i="4" s="1"/>
  <c r="I175" i="4" s="1"/>
  <c r="E176" i="4"/>
  <c r="F176" i="4" s="1"/>
  <c r="I176" i="4" s="1"/>
  <c r="E177" i="4"/>
  <c r="F177" i="4" s="1"/>
  <c r="E178" i="4"/>
  <c r="F178" i="4" s="1"/>
  <c r="I178" i="4" s="1"/>
  <c r="E179" i="4"/>
  <c r="F179" i="4" s="1"/>
  <c r="I179" i="4" s="1"/>
  <c r="E180" i="4"/>
  <c r="F180" i="4" s="1"/>
  <c r="I180" i="4" s="1"/>
  <c r="E181" i="4"/>
  <c r="F181" i="4" s="1"/>
  <c r="I181" i="4" s="1"/>
  <c r="E182" i="4"/>
  <c r="F182" i="4" s="1"/>
  <c r="I182" i="4" s="1"/>
  <c r="E183" i="4"/>
  <c r="F183" i="4" s="1"/>
  <c r="E184" i="4"/>
  <c r="F184" i="4" s="1"/>
  <c r="I184" i="4" s="1"/>
  <c r="E185" i="4"/>
  <c r="F185" i="4" s="1"/>
  <c r="I185" i="4" s="1"/>
  <c r="E186" i="4"/>
  <c r="F186" i="4" s="1"/>
  <c r="I186" i="4" s="1"/>
  <c r="E187" i="4"/>
  <c r="F187" i="4" s="1"/>
  <c r="I187" i="4" s="1"/>
  <c r="E188" i="4"/>
  <c r="F188" i="4" s="1"/>
  <c r="I188" i="4" s="1"/>
  <c r="E189" i="4"/>
  <c r="F189" i="4" s="1"/>
  <c r="E190" i="4"/>
  <c r="F190" i="4" s="1"/>
  <c r="I190" i="4" s="1"/>
  <c r="E191" i="4"/>
  <c r="F191" i="4" s="1"/>
  <c r="I191" i="4" s="1"/>
  <c r="E192" i="4"/>
  <c r="F192" i="4" s="1"/>
  <c r="I192" i="4" s="1"/>
  <c r="E193" i="4"/>
  <c r="F193" i="4" s="1"/>
  <c r="I193" i="4" s="1"/>
  <c r="E194" i="4"/>
  <c r="F194" i="4" s="1"/>
  <c r="I194" i="4" s="1"/>
  <c r="E195" i="4"/>
  <c r="F195" i="4" s="1"/>
  <c r="E196" i="4"/>
  <c r="F196" i="4" s="1"/>
  <c r="I196" i="4" s="1"/>
  <c r="E197" i="4"/>
  <c r="F197" i="4" s="1"/>
  <c r="I197" i="4" s="1"/>
  <c r="E2" i="4"/>
  <c r="F2" i="4" s="1"/>
  <c r="I2" i="4" s="1"/>
  <c r="J2" i="4" s="1"/>
  <c r="G41" i="9"/>
  <c r="J41" i="9" l="1"/>
  <c r="D24" i="12" s="1"/>
  <c r="J15" i="6"/>
  <c r="D12" i="12" s="1"/>
  <c r="F2" i="5"/>
  <c r="I2" i="5" s="1"/>
  <c r="J20" i="5"/>
  <c r="J19" i="5"/>
  <c r="J163" i="5"/>
  <c r="J80" i="5"/>
  <c r="J162" i="5"/>
  <c r="J37" i="5"/>
  <c r="J36" i="5"/>
  <c r="J17" i="5"/>
  <c r="J54" i="5"/>
  <c r="J74" i="5"/>
  <c r="J97" i="5"/>
  <c r="J11" i="5"/>
  <c r="J32" i="5"/>
  <c r="J10" i="5"/>
  <c r="J30" i="5"/>
  <c r="J48" i="5"/>
  <c r="J92" i="5"/>
  <c r="J47" i="5"/>
  <c r="J114" i="5"/>
  <c r="J113" i="5"/>
  <c r="J88" i="5"/>
  <c r="J64" i="5"/>
  <c r="J86" i="5"/>
  <c r="J161" i="5"/>
  <c r="J84" i="5"/>
  <c r="J107" i="5"/>
  <c r="J160" i="5"/>
  <c r="J106" i="5"/>
  <c r="J164" i="4"/>
  <c r="J158" i="4"/>
  <c r="J134" i="4"/>
  <c r="J128" i="4"/>
  <c r="J122" i="4"/>
  <c r="J116" i="4"/>
  <c r="J110" i="4"/>
  <c r="J104" i="4"/>
  <c r="J98" i="4"/>
  <c r="J92" i="4"/>
  <c r="J86" i="4"/>
  <c r="J80" i="4"/>
  <c r="J74" i="4"/>
  <c r="J68" i="4"/>
  <c r="J62" i="4"/>
  <c r="J56" i="4"/>
  <c r="J50" i="4"/>
  <c r="J44" i="4"/>
  <c r="J38" i="4"/>
  <c r="J32" i="4"/>
  <c r="J26" i="4"/>
  <c r="J20" i="4"/>
  <c r="J14" i="4"/>
  <c r="J8" i="4"/>
  <c r="J103" i="4"/>
  <c r="J97" i="4"/>
  <c r="J91" i="4"/>
  <c r="J85" i="4"/>
  <c r="J79" i="4"/>
  <c r="J73" i="4"/>
  <c r="J67" i="4"/>
  <c r="J61" i="4"/>
  <c r="J55" i="4"/>
  <c r="J49" i="4"/>
  <c r="J43" i="4"/>
  <c r="J37" i="4"/>
  <c r="J31" i="4"/>
  <c r="J25" i="4"/>
  <c r="J19" i="4"/>
  <c r="J13" i="4"/>
  <c r="J7" i="4"/>
  <c r="J188" i="4"/>
  <c r="J176" i="4"/>
  <c r="J146" i="4"/>
  <c r="J181" i="4"/>
  <c r="J157" i="4"/>
  <c r="J139" i="4"/>
  <c r="J109" i="4"/>
  <c r="J192" i="4"/>
  <c r="J186" i="4"/>
  <c r="J180" i="4"/>
  <c r="J174" i="4"/>
  <c r="J168" i="4"/>
  <c r="J162" i="4"/>
  <c r="J156" i="4"/>
  <c r="J150" i="4"/>
  <c r="J144" i="4"/>
  <c r="J138" i="4"/>
  <c r="J132" i="4"/>
  <c r="J126" i="4"/>
  <c r="J120" i="4"/>
  <c r="J114" i="4"/>
  <c r="J108" i="4"/>
  <c r="J102" i="4"/>
  <c r="J96" i="4"/>
  <c r="J90" i="4"/>
  <c r="J84" i="4"/>
  <c r="J78" i="4"/>
  <c r="J72" i="4"/>
  <c r="J66" i="4"/>
  <c r="J60" i="4"/>
  <c r="J54" i="4"/>
  <c r="J48" i="4"/>
  <c r="J42" i="4"/>
  <c r="J36" i="4"/>
  <c r="J30" i="4"/>
  <c r="J24" i="4"/>
  <c r="J18" i="4"/>
  <c r="J12" i="4"/>
  <c r="J6" i="4"/>
  <c r="J170" i="4"/>
  <c r="J140" i="4"/>
  <c r="J193" i="4"/>
  <c r="J175" i="4"/>
  <c r="J163" i="4"/>
  <c r="J145" i="4"/>
  <c r="J127" i="4"/>
  <c r="J115" i="4"/>
  <c r="J197" i="4"/>
  <c r="J191" i="4"/>
  <c r="J185" i="4"/>
  <c r="J179" i="4"/>
  <c r="J173" i="4"/>
  <c r="J167" i="4"/>
  <c r="J161" i="4"/>
  <c r="J155" i="4"/>
  <c r="J149" i="4"/>
  <c r="J143" i="4"/>
  <c r="J137" i="4"/>
  <c r="J131" i="4"/>
  <c r="J125" i="4"/>
  <c r="J119" i="4"/>
  <c r="J113" i="4"/>
  <c r="J107" i="4"/>
  <c r="J101" i="4"/>
  <c r="J95" i="4"/>
  <c r="J89" i="4"/>
  <c r="J83" i="4"/>
  <c r="J77" i="4"/>
  <c r="J71" i="4"/>
  <c r="J65" i="4"/>
  <c r="J59" i="4"/>
  <c r="J53" i="4"/>
  <c r="J47" i="4"/>
  <c r="J41" i="4"/>
  <c r="J35" i="4"/>
  <c r="J29" i="4"/>
  <c r="J23" i="4"/>
  <c r="J17" i="4"/>
  <c r="J11" i="4"/>
  <c r="J5" i="4"/>
  <c r="J194" i="4"/>
  <c r="J182" i="4"/>
  <c r="J152" i="4"/>
  <c r="J187" i="4"/>
  <c r="J169" i="4"/>
  <c r="J151" i="4"/>
  <c r="J133" i="4"/>
  <c r="J121" i="4"/>
  <c r="J196" i="4"/>
  <c r="J190" i="4"/>
  <c r="J184" i="4"/>
  <c r="J178" i="4"/>
  <c r="J172" i="4"/>
  <c r="J166" i="4"/>
  <c r="J160" i="4"/>
  <c r="J154" i="4"/>
  <c r="J148" i="4"/>
  <c r="J142" i="4"/>
  <c r="J136" i="4"/>
  <c r="J130" i="4"/>
  <c r="J124" i="4"/>
  <c r="J118" i="4"/>
  <c r="J112" i="4"/>
  <c r="J106" i="4"/>
  <c r="J100" i="4"/>
  <c r="J94" i="4"/>
  <c r="J88" i="4"/>
  <c r="J82" i="4"/>
  <c r="J76" i="4"/>
  <c r="J70" i="4"/>
  <c r="J64" i="4"/>
  <c r="J58" i="4"/>
  <c r="J52" i="4"/>
  <c r="J46" i="4"/>
  <c r="J40" i="4"/>
  <c r="J34" i="4"/>
  <c r="J28" i="4"/>
  <c r="J22" i="4"/>
  <c r="J16" i="4"/>
  <c r="J10" i="4"/>
  <c r="J4" i="4"/>
  <c r="I195" i="4"/>
  <c r="J195" i="4" s="1"/>
  <c r="I189" i="4"/>
  <c r="J189" i="4" s="1"/>
  <c r="I183" i="4"/>
  <c r="J183" i="4" s="1"/>
  <c r="I177" i="4"/>
  <c r="J177" i="4" s="1"/>
  <c r="I171" i="4"/>
  <c r="J171" i="4" s="1"/>
  <c r="I165" i="4"/>
  <c r="J165" i="4" s="1"/>
  <c r="I159" i="4"/>
  <c r="J159" i="4" s="1"/>
  <c r="I153" i="4"/>
  <c r="J153" i="4" s="1"/>
  <c r="I147" i="4"/>
  <c r="J147" i="4" s="1"/>
  <c r="I141" i="4"/>
  <c r="J141" i="4" s="1"/>
  <c r="I135" i="4"/>
  <c r="J135" i="4" s="1"/>
  <c r="I129" i="4"/>
  <c r="J129" i="4" s="1"/>
  <c r="I123" i="4"/>
  <c r="J123" i="4" s="1"/>
  <c r="I117" i="4"/>
  <c r="J117" i="4" s="1"/>
  <c r="I111" i="4"/>
  <c r="J111" i="4" s="1"/>
  <c r="I105" i="4"/>
  <c r="J105" i="4" s="1"/>
  <c r="I99" i="4"/>
  <c r="J99" i="4" s="1"/>
  <c r="I93" i="4"/>
  <c r="J93" i="4" s="1"/>
  <c r="I87" i="4"/>
  <c r="J87" i="4" s="1"/>
  <c r="I81" i="4"/>
  <c r="J81" i="4" s="1"/>
  <c r="I75" i="4"/>
  <c r="J75" i="4" s="1"/>
  <c r="I69" i="4"/>
  <c r="J69" i="4" s="1"/>
  <c r="I63" i="4"/>
  <c r="J63" i="4" s="1"/>
  <c r="I57" i="4"/>
  <c r="J57" i="4" s="1"/>
  <c r="I51" i="4"/>
  <c r="J51" i="4" s="1"/>
  <c r="I45" i="4"/>
  <c r="J45" i="4" s="1"/>
  <c r="I39" i="4"/>
  <c r="J39" i="4" s="1"/>
  <c r="I33" i="4"/>
  <c r="J33" i="4" s="1"/>
  <c r="I27" i="4"/>
  <c r="J27" i="4" s="1"/>
  <c r="I21" i="4"/>
  <c r="J21" i="4" s="1"/>
  <c r="I15" i="4"/>
  <c r="J15" i="4" s="1"/>
  <c r="I9" i="4"/>
  <c r="J9" i="4" s="1"/>
  <c r="I3" i="4"/>
  <c r="J3" i="4" s="1"/>
  <c r="G7" i="8"/>
  <c r="J2" i="5" l="1"/>
  <c r="J169" i="5" s="1"/>
  <c r="D8" i="12" s="1"/>
  <c r="I169" i="5"/>
  <c r="C8" i="12" s="1"/>
  <c r="J198" i="4"/>
  <c r="D3" i="12" s="1"/>
  <c r="I198" i="4"/>
  <c r="C3" i="12" s="1"/>
  <c r="G169" i="5"/>
  <c r="G198" i="4"/>
  <c r="E664" i="3"/>
  <c r="E650" i="3"/>
  <c r="E639" i="3"/>
  <c r="E634" i="3"/>
  <c r="E619" i="3"/>
  <c r="E618" i="3"/>
  <c r="E610" i="3"/>
  <c r="E602" i="3"/>
  <c r="E591" i="3"/>
  <c r="E590" i="3"/>
  <c r="E589" i="3"/>
  <c r="E586" i="3"/>
  <c r="E577" i="3"/>
  <c r="E575" i="3"/>
  <c r="E569" i="3"/>
  <c r="E565" i="3"/>
  <c r="E511" i="3"/>
  <c r="E499" i="3"/>
  <c r="E446" i="3"/>
  <c r="E443" i="3"/>
  <c r="E435" i="3"/>
  <c r="E426" i="3"/>
  <c r="E417" i="3"/>
  <c r="E413" i="3"/>
  <c r="E73" i="3"/>
  <c r="D35" i="12" l="1"/>
  <c r="C35" i="12"/>
  <c r="E682" i="3"/>
  <c r="E815" i="2"/>
  <c r="E814" i="2"/>
  <c r="E813" i="2"/>
  <c r="E811" i="2"/>
  <c r="E799" i="2"/>
  <c r="E797" i="2"/>
  <c r="E792" i="2"/>
  <c r="E786" i="2"/>
  <c r="E778" i="2"/>
  <c r="E776" i="2"/>
  <c r="E760" i="2"/>
  <c r="E759" i="2"/>
  <c r="E758" i="2"/>
  <c r="E751" i="2"/>
  <c r="E731" i="2"/>
  <c r="E730" i="2"/>
  <c r="E722" i="2"/>
  <c r="E719" i="2"/>
  <c r="E713" i="2"/>
  <c r="E700" i="2"/>
  <c r="E698" i="2"/>
  <c r="E697" i="2"/>
  <c r="E692" i="2"/>
  <c r="E681" i="2"/>
  <c r="E679" i="2"/>
  <c r="E676" i="2"/>
  <c r="E669" i="2"/>
  <c r="E664" i="2"/>
  <c r="E663" i="2"/>
  <c r="E661" i="2"/>
  <c r="E633" i="2"/>
  <c r="E583" i="2"/>
  <c r="E567" i="2"/>
  <c r="E559" i="2"/>
  <c r="E550" i="2"/>
  <c r="E543" i="2"/>
  <c r="E523" i="2"/>
  <c r="E502" i="2"/>
  <c r="E474" i="2"/>
  <c r="E471" i="2"/>
  <c r="E459" i="2"/>
  <c r="E448" i="2"/>
  <c r="E435" i="2"/>
  <c r="E431" i="2"/>
  <c r="E419" i="2"/>
  <c r="E397" i="2"/>
  <c r="E74" i="2"/>
  <c r="E8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Natalia Santos De Miranda</author>
    <author>ANDREA CRISTINA LIMA FERREIRA</author>
  </authors>
  <commentList>
    <comment ref="E102" authorId="0" shapeId="0" xr:uid="{B409FCB9-7CC7-4DFD-B8E6-B8C1EF4788DC}">
      <text>
        <r>
          <rPr>
            <b/>
            <sz val="9"/>
            <color indexed="81"/>
            <rFont val="Segoe UI"/>
            <family val="2"/>
          </rPr>
          <t>Natalia Santos De Miranda:</t>
        </r>
        <r>
          <rPr>
            <sz val="9"/>
            <color indexed="81"/>
            <rFont val="Segoe UI"/>
            <family val="2"/>
          </rPr>
          <t xml:space="preserve">
ÓBITO</t>
        </r>
      </text>
    </comment>
    <comment ref="E354" authorId="1" shapeId="0" xr:uid="{F62DF07B-BF1B-4F65-804B-9E5AAE110FAF}">
      <text>
        <r>
          <rPr>
            <b/>
            <sz val="9"/>
            <color indexed="81"/>
            <rFont val="Segoe UI"/>
            <family val="2"/>
          </rPr>
          <t>ANDREA CRISTINA LIMA FERREIRA:</t>
        </r>
        <r>
          <rPr>
            <sz val="9"/>
            <color indexed="81"/>
            <rFont val="Segoe UI"/>
            <family val="2"/>
          </rPr>
          <t xml:space="preserve">
03/11/17 BB 232394
64,38</t>
        </r>
      </text>
    </comment>
    <comment ref="E397" authorId="0" shapeId="0" xr:uid="{70599B7B-C2E1-4F1D-9A56-0EE36596F69A}">
      <text>
        <r>
          <rPr>
            <b/>
            <sz val="9"/>
            <color indexed="81"/>
            <rFont val="Segoe UI"/>
            <family val="2"/>
          </rPr>
          <t>Natalia Santos De Miranda:</t>
        </r>
        <r>
          <rPr>
            <sz val="9"/>
            <color indexed="81"/>
            <rFont val="Segoe UI"/>
            <family val="2"/>
          </rPr>
          <t xml:space="preserve">
CC 14/02 786,62</t>
        </r>
      </text>
    </comment>
  </commentList>
</comments>
</file>

<file path=xl/sharedStrings.xml><?xml version="1.0" encoding="utf-8"?>
<sst xmlns="http://schemas.openxmlformats.org/spreadsheetml/2006/main" count="5610" uniqueCount="485">
  <si>
    <t>PLANO</t>
  </si>
  <si>
    <t>CPF</t>
  </si>
  <si>
    <t>NOME</t>
  </si>
  <si>
    <t>MÊS/ANO EM ATRASO</t>
  </si>
  <si>
    <t>VALOR  EM ATRASO</t>
  </si>
  <si>
    <t>SITUAÇÃO</t>
  </si>
  <si>
    <t>HAP</t>
  </si>
  <si>
    <t>ALBERTO RUI BASTOS PEIXOTO</t>
  </si>
  <si>
    <t>ALFREDO DE MIRANDA CASTRO</t>
  </si>
  <si>
    <t>ANDERSON ISAAC MARTINS DA SILVA</t>
  </si>
  <si>
    <t>FERNANDO ANTONIO MARINHO DE SOUZA</t>
  </si>
  <si>
    <t>IZAMARA MARIA DA COSTA RAIOL</t>
  </si>
  <si>
    <t>JEFERSON CARDOSO DE OLIVEIRA</t>
  </si>
  <si>
    <t>MANOEL CLEMENTE SANTOS DA SILVA</t>
  </si>
  <si>
    <t>MARCELO ALBERTO CASTRO</t>
  </si>
  <si>
    <t>UNIMED</t>
  </si>
  <si>
    <t>ALTAMIRA DOS SANTOS PANTOJA</t>
  </si>
  <si>
    <t>ÓBITO / RESSARCMEMTO UNIMED</t>
  </si>
  <si>
    <t>ANA PAULA ALAB DE OLIVEIRA</t>
  </si>
  <si>
    <t>ANGELA MARIA DA LUZ COSTA BRAGA</t>
  </si>
  <si>
    <t>ANTONIO EDSON DA SILVA JUNIOR</t>
  </si>
  <si>
    <t>AUREA PRISCILA DEMETRIO MACIEL</t>
  </si>
  <si>
    <t>CLOVES VASCONCELOS MARQUES</t>
  </si>
  <si>
    <t>FERNANDA DO SACRAMENTO DOS SANTOS</t>
  </si>
  <si>
    <t>KATIA CRISTINA SOUZA TELES</t>
  </si>
  <si>
    <t>LARISSA AZEVEDO MENDES</t>
  </si>
  <si>
    <t>MARIA DE NAZARE CONCEICAO DA SILVA</t>
  </si>
  <si>
    <t>INAT IMED /RESSARCIMENTO UNIMED</t>
  </si>
  <si>
    <t>NADIA MARIA FERREIRA MELO</t>
  </si>
  <si>
    <t>OSCAR JESUS DE OLIVEIRA</t>
  </si>
  <si>
    <t>PRISCILA NAYARA SANTOS DE ALBUQUERQUE</t>
  </si>
  <si>
    <t xml:space="preserve">RAIMUNDO RODRIGUES DA COSTA </t>
  </si>
  <si>
    <t>RILSON EDMUNDO V DA COSTA</t>
  </si>
  <si>
    <t>TELBIA ONETE BRAGA Q. BAROSSO</t>
  </si>
  <si>
    <t>ADMIR ROSARIO DE ANDRADE</t>
  </si>
  <si>
    <t>ADRIANA BRITO SILVA DA SILVA</t>
  </si>
  <si>
    <t>ALZA COSTA PIMENTA</t>
  </si>
  <si>
    <t>ANTONIO CARLOS DAMASCENO DE MENDONCA</t>
  </si>
  <si>
    <t>ARLETE VALENTE BAIMA</t>
  </si>
  <si>
    <t>BRENO WELLITON MARTINS LIMA</t>
  </si>
  <si>
    <t>CARLOS ALBERTO SANTOS DA SILVA</t>
  </si>
  <si>
    <t>CARLOS FARIAS DO ROSARIO</t>
  </si>
  <si>
    <t>CARLOS NATALINO DE MORAIS</t>
  </si>
  <si>
    <t>DILSON AUGUSTO DE ARAUJO JUNIOR</t>
  </si>
  <si>
    <t>EDILBERTO DE NOROES SANTIAGO</t>
  </si>
  <si>
    <t>EDUARDO GOMES DOS SANTOS</t>
  </si>
  <si>
    <t>EVA SORAYA OLIVEIRA SARMENTO</t>
  </si>
  <si>
    <t>FABIO DE LIMA OLIVEIRA</t>
  </si>
  <si>
    <t>FABRICIO DANTAS BARBOZA</t>
  </si>
  <si>
    <t>FERNANDO DAVID DE OLIVEIRA</t>
  </si>
  <si>
    <t>FLAVIO DE AZEVEDO LOBATO FILHO</t>
  </si>
  <si>
    <t>GABRIELE DOS SANTOS R. NEGREIROS CHAVES</t>
  </si>
  <si>
    <t>JAIRO CARVALHO DOURADO</t>
  </si>
  <si>
    <t>JOANA SALES SOARES</t>
  </si>
  <si>
    <t>JOSE COSME DOS SANTOS</t>
  </si>
  <si>
    <t>JOSE MAXIMIANO OLIVEIRA LOPES</t>
  </si>
  <si>
    <t>LUIZ AMARO TRINDADE SANTA ROSA</t>
  </si>
  <si>
    <t>LUIZ ANDRE BARROS DA COSTA</t>
  </si>
  <si>
    <t>LUIZ CARLOS BATISTA LOBATO</t>
  </si>
  <si>
    <t>MARIA DE FATIMA MONTEIRO</t>
  </si>
  <si>
    <t>MARIA DE NAZARE CAXIAS PINHEIRO</t>
  </si>
  <si>
    <t>MARIA DE NAZARE MONTEIRO DE SANTANA</t>
  </si>
  <si>
    <t>MARIA DOS ANJOS C VALENTE</t>
  </si>
  <si>
    <t>OSVALDINA BARBOSA DOS SANTOS</t>
  </si>
  <si>
    <t>PAULO GILBERTO SILVA TOBIAS</t>
  </si>
  <si>
    <t>PAULO HENRIQUE DE SANTANA BRASIL</t>
  </si>
  <si>
    <t>RAFAEL FERNANDES TITAN</t>
  </si>
  <si>
    <t>REGINA CELIA ALVES ESTACIO</t>
  </si>
  <si>
    <t>REGINA OLIVEIRA DA SILVA</t>
  </si>
  <si>
    <t>RENATO VIANNA CORTEZ DE SOUZA</t>
  </si>
  <si>
    <t>TAIS LEITE RAMOS</t>
  </si>
  <si>
    <t>VALDELICE MARIA SILVA DA CONCEICAO</t>
  </si>
  <si>
    <t xml:space="preserve">EVANDRO LUIZ XAVIER DA SILVA </t>
  </si>
  <si>
    <t>ROSA MARIA SOBRAL</t>
  </si>
  <si>
    <t>ALDA LUCIA LOPES DO REMEDIO</t>
  </si>
  <si>
    <t>ANDREY B FERNANDES</t>
  </si>
  <si>
    <t>ARTEMAS R DE BARROS JR</t>
  </si>
  <si>
    <t>AUGUSTO CESAR D RAYOL</t>
  </si>
  <si>
    <t>BIANCA DO AMARAL LIMA</t>
  </si>
  <si>
    <t xml:space="preserve">BRUNO SANTOS GUEDES PEREIRA </t>
  </si>
  <si>
    <t>CAROLINE ALMEIDA SOUZA</t>
  </si>
  <si>
    <t>DANIELLE CARINA ARAUJO NOGUEIRA</t>
  </si>
  <si>
    <t>FRANCISCO DA SILVA NUNES</t>
  </si>
  <si>
    <t>FRANCISCO L S CHAVES</t>
  </si>
  <si>
    <t>HELISSON VALE SAWAKI</t>
  </si>
  <si>
    <t>HENRIQUE VALE SAWAKI</t>
  </si>
  <si>
    <t>MARIA DE FATIMA X MORAES</t>
  </si>
  <si>
    <t>MARIA DE NAZARETH SAMPAIO PENHA</t>
  </si>
  <si>
    <t>MAURO PIRES SALGADO MORAES</t>
  </si>
  <si>
    <t>NEUZA MARIA MENDES</t>
  </si>
  <si>
    <t>SONIA MARIA R MENDES</t>
  </si>
  <si>
    <t>VALDIRENE COSTA OLIVEIRA</t>
  </si>
  <si>
    <t>WILDES L DOS S BRITO</t>
  </si>
  <si>
    <t>ERNANNE FRANCO</t>
  </si>
  <si>
    <t>WELLYNTON FELIPE DE CARVALHO FRANCO</t>
  </si>
  <si>
    <t>ALDEMIR FREITAS DE SOUZA</t>
  </si>
  <si>
    <t>CYNTHIA CRISTIANE FERREIRA PASSOS</t>
  </si>
  <si>
    <t>DAVID ABEN ATHAR</t>
  </si>
  <si>
    <t>DIRCEU DE NAZARE RAMOS DA COSTA</t>
  </si>
  <si>
    <t>03307654268</t>
  </si>
  <si>
    <t>EDVAR BRITO FIGUEIRA</t>
  </si>
  <si>
    <t>GESSICA MAYARA SANTOS ALBUQUERQUE</t>
  </si>
  <si>
    <t>PAULO MACIEL CORREA</t>
  </si>
  <si>
    <t>VALDIR NASCIMENTO GARCEZ</t>
  </si>
  <si>
    <t>ADRIANE VIEIRA NOGUEIRA</t>
  </si>
  <si>
    <t>AGOSTINHO DO CARMO FONTES JUNIOR</t>
  </si>
  <si>
    <t>ALEA TAVARES NASCIMENTO</t>
  </si>
  <si>
    <t>ALLYNE SUELLEM SA DO NASCIMENTO</t>
  </si>
  <si>
    <t>ALMIR DE LIMA BRANDAO</t>
  </si>
  <si>
    <t>ALTAIR JOSE MENDES DE FARIAS</t>
  </si>
  <si>
    <t>ALVARO AUGUSTO DA COSTA SILVA</t>
  </si>
  <si>
    <t>ANA CRISTINA AMARO DA SILVA</t>
  </si>
  <si>
    <t>ANA CRISTINA LEDO SANTOS</t>
  </si>
  <si>
    <t>ANA DA CONCEICAO FERREIRA</t>
  </si>
  <si>
    <t>ANA FATIMA FERREIRA FEIO</t>
  </si>
  <si>
    <t>ANA PAULLA A DE ALMEIDA/ pago por Raimundo Nunes de Almeida</t>
  </si>
  <si>
    <t>ANA YOSHI HARADA</t>
  </si>
  <si>
    <t>ANTONIA FERREIRA</t>
  </si>
  <si>
    <t>ANTONIETA CONCEICAO DIAS BUSQUETTI</t>
  </si>
  <si>
    <t>ANTONIO DA GRACA DO COUTO SANTOS</t>
  </si>
  <si>
    <t>ANTONIO DE PADUA S DERGAN</t>
  </si>
  <si>
    <t>ANTONIO FERREIRA</t>
  </si>
  <si>
    <t>ARACY H M DE OLIVEIRA</t>
  </si>
  <si>
    <t>ARCENIO LUZ TEIXEIRA</t>
  </si>
  <si>
    <t>ARLETE SILVA DE ALMEIDA</t>
  </si>
  <si>
    <t>BRENNA CRISTINA ANDRADE PAMPLONA</t>
  </si>
  <si>
    <t>CAMILA GOMES PINA</t>
  </si>
  <si>
    <t>CAMILLA BEATRIZ NASCIMENTO TADEU</t>
  </si>
  <si>
    <t>CARLOS ALBERTO A DA SILVA</t>
  </si>
  <si>
    <t>CARLOS ALBERTO ROCHA DA SILVA</t>
  </si>
  <si>
    <t>CARLOS FERNANDES DE ALMEIDA</t>
  </si>
  <si>
    <t>CARLOTA MARIA NASCIMENTO SILVA</t>
  </si>
  <si>
    <t>CARMEM SILVIA MONTEIRO MIRANDA</t>
  </si>
  <si>
    <t>CARMEM SILVIA MONTEIRO MIRANDA (paula judy)</t>
  </si>
  <si>
    <t>CARMEN CELIA VINHAS MATEUS</t>
  </si>
  <si>
    <t>CECILIA TENTE DE MOURA</t>
  </si>
  <si>
    <t>CLIMENE DAS GRACAS ALMEIDA CARON</t>
  </si>
  <si>
    <t>CONCEIÇÃO DE MARIA MARQUES DE OLIVEIRA</t>
  </si>
  <si>
    <t>DAGOBERTO CARDOSO TITAN JUNIOR</t>
  </si>
  <si>
    <t>DANIEL DA SILVEIRA QUEIROZ</t>
  </si>
  <si>
    <t>DANIELY DAS CHAGAS FERREIRA</t>
  </si>
  <si>
    <t>DEUSALINDA FIGUEIREDO CUNHA</t>
  </si>
  <si>
    <t>DEUZARINA SANTANA VALOIS</t>
  </si>
  <si>
    <t>DEUZARINA SANTANA VALOIS (LEONARDO)</t>
  </si>
  <si>
    <t>DONNER PONTES MATOS</t>
  </si>
  <si>
    <t>DULCIMAR DE MELO E SILVA</t>
  </si>
  <si>
    <t>EDILBERTO SANCHEZ MARCUARTU</t>
  </si>
  <si>
    <t>EDILEIDE S ACACIO</t>
  </si>
  <si>
    <t>EDILENE DA MOTA MORAES</t>
  </si>
  <si>
    <t>EDNA LUCIA ALVES FERREIRA DA ROCHA</t>
  </si>
  <si>
    <t>EDNA MARIA CHAKER SADALA</t>
  </si>
  <si>
    <t>EDWALDO DO CARMO DA COSTA FERRAZ</t>
  </si>
  <si>
    <t>ELBA DE MELO BEZERRA</t>
  </si>
  <si>
    <t>ELBANISA DE ANDRADE PIMENTEL</t>
  </si>
  <si>
    <t>ELIAS MONTEIRO DA SILVA</t>
  </si>
  <si>
    <t>ELISOMAR DA SILVA PINTO</t>
  </si>
  <si>
    <t>EMANUEL CALANDRINI DE AZEVEDO FILHO</t>
  </si>
  <si>
    <t>EXPEDITO QUARESMA COSTA</t>
  </si>
  <si>
    <t>FERNANDO DE JESUS MARTINS PINTO</t>
  </si>
  <si>
    <t>FERNANDO JOSE ANDRADE DOS SANTOS</t>
  </si>
  <si>
    <t>FLAVIO DIOGO SANTANA CARVALHO</t>
  </si>
  <si>
    <t>FRANCELI DE SOUSA SILVA</t>
  </si>
  <si>
    <t>FRANCELINO DE ANDRADE</t>
  </si>
  <si>
    <t>FRANCISCA GARRE SILVA MARQUES</t>
  </si>
  <si>
    <t>FRANCISCO BANDEIRA DO NASCIMENTO</t>
  </si>
  <si>
    <t>FRANCISCO DE SALES NEVES FILHO</t>
  </si>
  <si>
    <t>GEISA MENESES B MARTINS</t>
  </si>
  <si>
    <t>GETULIO VARGAS CORDEIRO BARBOSA</t>
  </si>
  <si>
    <t>GLAUCIO ANTONIO R GALINDO</t>
  </si>
  <si>
    <t>GUSTAVO H P DE FREITAS</t>
  </si>
  <si>
    <t>HELIO DA CONCEICAO RIBEIRO LOUZADA</t>
  </si>
  <si>
    <t>HILDA GARCIA S MEDEIROS</t>
  </si>
  <si>
    <t>HUMBERTO JUNIOR COSTA QUEIROZ</t>
  </si>
  <si>
    <t>IALE DA GLORIA M SILVA</t>
  </si>
  <si>
    <t>IGARACY JANDAIA A MUNIZ</t>
  </si>
  <si>
    <t>ILDETE OLIVEIRA MARDOCK</t>
  </si>
  <si>
    <t>ILZA MARIA MONTEIRO MACIEL</t>
  </si>
  <si>
    <t>ISMAELINO FARIAS COSTA</t>
  </si>
  <si>
    <t>ISOLDA JUCA MACIEL DA SILVEIRA</t>
  </si>
  <si>
    <t>IVALDO MIRANDA ARAUJO</t>
  </si>
  <si>
    <t>JADER M MOURA</t>
  </si>
  <si>
    <t>JAIRO FERNANDES EIRAS</t>
  </si>
  <si>
    <t>JEAN CARLOS GUERREIRO HOLANDA</t>
  </si>
  <si>
    <t>JEFFERSON DAVIS ARAUJO DA COSTA</t>
  </si>
  <si>
    <t>JOAO JAIR ALVES</t>
  </si>
  <si>
    <t>JOAO ROBERTO PINTO FEITOSA</t>
  </si>
  <si>
    <t>JORGE DAVID P GIBSON</t>
  </si>
  <si>
    <t>JOSE AUGUSTO LISBOA</t>
  </si>
  <si>
    <t>JOSE BARBOSA RIBEIRO</t>
  </si>
  <si>
    <t>JOSE DE SOUSA COSTA JUNIOR</t>
  </si>
  <si>
    <t>JOSE GILMAR A COSTA JR</t>
  </si>
  <si>
    <t>JOSE GUILHERME ALVES VIEIRA</t>
  </si>
  <si>
    <t>JOSE IRANILDO OLIVEIRA PEREIRA</t>
  </si>
  <si>
    <t>JOSE LEONARDO DOS SANTOS CARVALHO</t>
  </si>
  <si>
    <t>JOSE LUIZ GOMES</t>
  </si>
  <si>
    <t>JOSE MARIA DA SILVA</t>
  </si>
  <si>
    <t>JOSE ROBERTO RIBEIRO</t>
  </si>
  <si>
    <t>JOSE ROSARIO PASTANA</t>
  </si>
  <si>
    <t>JOSENIR GONCALVES NASCIMENTO</t>
  </si>
  <si>
    <t>JOSYNEIDE MARQUES</t>
  </si>
  <si>
    <t>JULIA DA SILVA COSTA</t>
  </si>
  <si>
    <t>KLEBER FARIAS PEROTES</t>
  </si>
  <si>
    <t>LAURO SEABRA MAUES</t>
  </si>
  <si>
    <t>LEANDRO SANTOS SILVA</t>
  </si>
  <si>
    <t>LEIVA RODRIGUES DE SOUSA</t>
  </si>
  <si>
    <t>LENILDO DOS SANTOS MACEDO</t>
  </si>
  <si>
    <t>LIDIA FARIAS TAVARES</t>
  </si>
  <si>
    <t>LINDALVA VIEIRA DA SILVA</t>
  </si>
  <si>
    <t>LUCIANA DE FRANCA GALVAO</t>
  </si>
  <si>
    <t>DESPESA COOPERATIVA</t>
  </si>
  <si>
    <t>LUCIANA MARIA ALVES DE SOUZA</t>
  </si>
  <si>
    <t>LUCIOMAR S DO NASCIMENTO</t>
  </si>
  <si>
    <t>LUCIVAL JOSE DA SILVA</t>
  </si>
  <si>
    <t>LUIZ TEIXEIRA</t>
  </si>
  <si>
    <t>ESSE CREDITO NÃO EXISTE</t>
  </si>
  <si>
    <t>LUIZ TEIXEIRA FILHO</t>
  </si>
  <si>
    <t>MAKIKO AKAO</t>
  </si>
  <si>
    <t>MANOEL RAIMUNDO SILVA DE OLIVEIRA</t>
  </si>
  <si>
    <t>MANOEL SANTA BRIGIDA</t>
  </si>
  <si>
    <t>MARCIO SILVA PEREIRA</t>
  </si>
  <si>
    <t>MARIA ADELAIDE PIMENTEL DE ALMEIDA</t>
  </si>
  <si>
    <t>MARIA ADRIANA SANTOS MACEDO</t>
  </si>
  <si>
    <t>MARIA AMANDA FRAZAO OLIVEIRA</t>
  </si>
  <si>
    <t>MARIA DA CONCEICAO PINTO OLIVEIRA</t>
  </si>
  <si>
    <t>MARIA DA SILVA PIMENTEL</t>
  </si>
  <si>
    <t>MARIA DAS GRACAS CONCEICAO VASCONCELOS MESSIAS</t>
  </si>
  <si>
    <t>MARIA DAS GRACAS DOS REIS</t>
  </si>
  <si>
    <t>MARIA DAS GRACAS FRAZAO</t>
  </si>
  <si>
    <t>MARIA DAS GRACAS OLIVEIRA RIBEIRO</t>
  </si>
  <si>
    <t>MARIA DE JESUS ALVES TAVARES</t>
  </si>
  <si>
    <t>MARIA DE LOURDES DE BRITO MELEM CRUZ</t>
  </si>
  <si>
    <t>MARIA DE NAZARE LOURENCO DE ALMEIDA</t>
  </si>
  <si>
    <t>MARIA DO CARMO SANTOS SILVA</t>
  </si>
  <si>
    <t>MARIA DO CEU XAVIER DOS SANTOS</t>
  </si>
  <si>
    <t>MARIA DO SOCORRO AMBE DE SOUZA</t>
  </si>
  <si>
    <t>MARIA DO SOCORRO OLIVEIRA DA SILVA</t>
  </si>
  <si>
    <t>MARIA DO SOCORRO PINHEIRO LIMA</t>
  </si>
  <si>
    <t>MARIA DO SOCORRO RICARTE CABRAL</t>
  </si>
  <si>
    <t>MARIA EDITE DA GLORIA</t>
  </si>
  <si>
    <t>MARIA ELIZETE DA SILVA MELO</t>
  </si>
  <si>
    <t>MARIA IONE LEITE GANTUSS</t>
  </si>
  <si>
    <t>MARIA IRIS GURGEL DOS SANTOS</t>
  </si>
  <si>
    <t>MARIA IZABEL PEREIRA DE JESUS PAZ</t>
  </si>
  <si>
    <t>MARIA LISETE DE SOUSA SALOMAO</t>
  </si>
  <si>
    <t>MARIA LUCIA BASTOS SOARES</t>
  </si>
  <si>
    <t>MARIA LUCIA O CALDERARO</t>
  </si>
  <si>
    <t>MARIA LUCIA PALHETA CARDOSO</t>
  </si>
  <si>
    <t>MARIA MARGARETE DE ARAUJO SALOMAO</t>
  </si>
  <si>
    <t>MARIA NAZILDA A P DE NAZARE/ pg por Benedito Isais Vieira de Nazare</t>
  </si>
  <si>
    <t>MARIA NICYA DA PAIXAO</t>
  </si>
  <si>
    <t>MARIA OLIVEIRA DE MELO</t>
  </si>
  <si>
    <t>MARIA ROSINEIDE DA SILVA GOMES</t>
  </si>
  <si>
    <t>MARIVALDA DOS SANTOS VALENTE</t>
  </si>
  <si>
    <t>MARIVALDO FERREIRA DA SILVA</t>
  </si>
  <si>
    <t>MARLI MARGARETH C DA CUNHA</t>
  </si>
  <si>
    <t>MARLIA REGINA COELHO FERREIRA</t>
  </si>
  <si>
    <t>MARNE BRASIL VIEIRA</t>
  </si>
  <si>
    <t>MIGUEL RAIMUNDO CALANDRINI JAIME</t>
  </si>
  <si>
    <t>MILENA CHECON GRATAO</t>
  </si>
  <si>
    <t>MILTON NUNES DA COSTA</t>
  </si>
  <si>
    <t>NATALIA ALMEIDA FERREIRA</t>
  </si>
  <si>
    <t>NATHALIA PEREIRA PINHEIRO</t>
  </si>
  <si>
    <t>NAUDILANIA AREIA ALMEIDA</t>
  </si>
  <si>
    <t>NAZARE MARIA DE BRITO NEVES</t>
  </si>
  <si>
    <t>NELDECIRA SILVA MELO</t>
  </si>
  <si>
    <t>NELMA MIRIAN PEREIRA DE ALCANTARA</t>
  </si>
  <si>
    <t>NELSON DE ARAUJO ROSA</t>
  </si>
  <si>
    <t>NEUSA FERNANDES DE OLIVEIRA</t>
  </si>
  <si>
    <t>NEUZA MARIA COELHO PEREIRA</t>
  </si>
  <si>
    <t>NILSON ALVES DE CASTRO</t>
  </si>
  <si>
    <t>NORMANDO DAS NEVES SILVA</t>
  </si>
  <si>
    <t>ODUVALDO RODRIGUES OLIVEIRA</t>
  </si>
  <si>
    <t>OLGA CASTRO DE ASSIS</t>
  </si>
  <si>
    <t>ONEIDE BAIA DE CASTRO</t>
  </si>
  <si>
    <t>ORLANDO CARDOSO FEITOSA</t>
  </si>
  <si>
    <t>OZIAS GUEDES DE AQUINO</t>
  </si>
  <si>
    <t>PATRYCIA A DE A KISHI/pago por Raimundo Nunes de almeida</t>
  </si>
  <si>
    <t>PAULA NATALIA SOUZA MARTINS</t>
  </si>
  <si>
    <t>PAULO EMMANOEL DA COSTA MORAES</t>
  </si>
  <si>
    <t>PAULO ROBERTO DIAS FEIO</t>
  </si>
  <si>
    <t>PAULO ROBSON ARAUJO SERRA JUNIOR</t>
  </si>
  <si>
    <t>RAFAEL MARTINS DE CARVALHO</t>
  </si>
  <si>
    <t>RAIMUNDA COELHO DE BARROS</t>
  </si>
  <si>
    <t>RAIMUNDO ANDRE DA SILVA SOBRINHO</t>
  </si>
  <si>
    <t>RAIMUNDO ARAGAO SERRAO</t>
  </si>
  <si>
    <t>RAIMUNDO DAS GRACAS JAIME DA FONSECA</t>
  </si>
  <si>
    <t>RAIMUNDO FARO BITTERCOURT</t>
  </si>
  <si>
    <t>RAIMUNDO MARQUES DA SILVA</t>
  </si>
  <si>
    <t>RAIMUNDO NONATO DA FONSECA</t>
  </si>
  <si>
    <t>RAIMUNDO NUNES DE ALMEIDA</t>
  </si>
  <si>
    <t>RAUL CHAGAS RODRIGUES</t>
  </si>
  <si>
    <t>RAYMUNDA MAURINA DA SILVA</t>
  </si>
  <si>
    <t>RAYMUNDO NONATO DA COSTA PINTO JUNIOR</t>
  </si>
  <si>
    <t>RAYMUNDO NONATO DA COSTA PINTO JUNIOR (INGRID)</t>
  </si>
  <si>
    <t>REGINA MAURA T HERRERA</t>
  </si>
  <si>
    <t>REGIVAN PEREIRA MACHADO</t>
  </si>
  <si>
    <t>RICARDO AUGUSTO LOZADA VIANNA</t>
  </si>
  <si>
    <t>RICARDO DE SOUZA SECCO</t>
  </si>
  <si>
    <t>ROBERTO LOPES DE LIMA</t>
  </si>
  <si>
    <t>ROBERTO SERGIO DO S ALVES</t>
  </si>
  <si>
    <t>CREDITO BB</t>
  </si>
  <si>
    <t>RODRIGO NERIS SILVA</t>
  </si>
  <si>
    <t>ROSANA REGINA FELCHNER</t>
  </si>
  <si>
    <t>ROSANA SUELY BONFIM DE ARAUJO</t>
  </si>
  <si>
    <t>ROSANGELA DA PAZ COSTA</t>
  </si>
  <si>
    <t>VERIFICAR</t>
  </si>
  <si>
    <t>ROSINEIDE MARIA PINTO FEITOSA</t>
  </si>
  <si>
    <t>RUTH MATTOS DE CARVALHO</t>
  </si>
  <si>
    <t>RUTH VIANNA CORTEZ DE SOUZA</t>
  </si>
  <si>
    <t>SAMUEL LEVY DE MATOS BRANDAO</t>
  </si>
  <si>
    <t>SANDRA ELISABETH POZZEBON</t>
  </si>
  <si>
    <t>SATURNINO COSTA DE SOUSA</t>
  </si>
  <si>
    <t>SUELEN GONCALVES MORAES</t>
  </si>
  <si>
    <t>TAISE NUNES DIAS</t>
  </si>
  <si>
    <t>TAMARA LETYCIA A ALMEIDA/ pago por Raimundo Nunes de Almeida</t>
  </si>
  <si>
    <t>TERCILIA BETANIA DOS SANTOS BRAGA</t>
  </si>
  <si>
    <t>VANESSA DA SILVA HUNGRIA</t>
  </si>
  <si>
    <t>WANDA RUTH CORDOVIL COUTO</t>
  </si>
  <si>
    <t>WANDA RUTH CORDOVIL COUTO (MARCELO CORDOVIL)</t>
  </si>
  <si>
    <t>WILSON DOS SANTOS NASCIMENTO</t>
  </si>
  <si>
    <t>ADALCY AMARAL COSTA</t>
  </si>
  <si>
    <t>nov/21</t>
  </si>
  <si>
    <t>ALDA MARTA SILVA FERREIRA</t>
  </si>
  <si>
    <t>set/21</t>
  </si>
  <si>
    <t>ANA BEATRIZ COSTA DA SILVA</t>
  </si>
  <si>
    <t>out/21</t>
  </si>
  <si>
    <t>ANA KAREN BESSA DO NASCIMENTO</t>
  </si>
  <si>
    <t>fev/22</t>
  </si>
  <si>
    <t>ANA LUCIA SILVA DA CUNHA</t>
  </si>
  <si>
    <t>ANDREZA CALORINE GONCALVES DA SILVA</t>
  </si>
  <si>
    <t>Dez/20</t>
  </si>
  <si>
    <t>fev/21</t>
  </si>
  <si>
    <t>mar/21</t>
  </si>
  <si>
    <t>ANTONIO CARLOS CONTENTE DA SILVA</t>
  </si>
  <si>
    <t>ANTONIO CASTRO</t>
  </si>
  <si>
    <t>jan/22</t>
  </si>
  <si>
    <t>ANTONIO DE OLIVEIRA COSTA</t>
  </si>
  <si>
    <t>jun/20</t>
  </si>
  <si>
    <t>ANTONIO FLAVIO ARAUJO DE ALBUQUERQUE</t>
  </si>
  <si>
    <t>CREDITO DE CONTA CAPITAL</t>
  </si>
  <si>
    <t>BENEDITO FERREIRA DIAS</t>
  </si>
  <si>
    <t>BERNADETE FERREIRA CONCEICAO DA SILVA</t>
  </si>
  <si>
    <t>CAMILA NUNES DA SILVA</t>
  </si>
  <si>
    <t>dez/22</t>
  </si>
  <si>
    <t>CARLOS ALBERTO BELTRAO SANTOS</t>
  </si>
  <si>
    <t>CARMEN SUELY DOS SANTOS COSTA</t>
  </si>
  <si>
    <t>jul/20</t>
  </si>
  <si>
    <t>CESARINA DO NASCIMENTO ARCANJO</t>
  </si>
  <si>
    <t>DEBORA PORTO DE ALMEIDA</t>
  </si>
  <si>
    <t>DEUZA MARIA REGIS BARBOSA</t>
  </si>
  <si>
    <t>DINAIR TAVARES CASTRO</t>
  </si>
  <si>
    <t>E F SANTOS</t>
  </si>
  <si>
    <t>EVALDO GOMES LIMA</t>
  </si>
  <si>
    <t>FAUSTINO CASTRO ALVES JUNIOR</t>
  </si>
  <si>
    <t>FELIPE DE SOUZA SHERRING</t>
  </si>
  <si>
    <t>CRÉDITO</t>
  </si>
  <si>
    <t>FLAVIANA ARAUJO SANTANA DE OLIVEIRA</t>
  </si>
  <si>
    <t>FRANCISCA DE FREITAS MELO</t>
  </si>
  <si>
    <t>GRACA DE JESUS DE SENA ANDRADE</t>
  </si>
  <si>
    <t>HELICLEIDE MARIA DE OLIVEIRA</t>
  </si>
  <si>
    <t>jul/21</t>
  </si>
  <si>
    <t>HENRIQUE SAUERESSIG</t>
  </si>
  <si>
    <t>IDALICE BARBOSA LOURINHO</t>
  </si>
  <si>
    <t>IDINALVA DA COSTA SANTOS</t>
  </si>
  <si>
    <t>IVANILZA SALOMAO SOUZA</t>
  </si>
  <si>
    <t>IVONEIDE MENDONCA DOS SANTOS</t>
  </si>
  <si>
    <t>JACIREMA MACEDO DO CARMO</t>
  </si>
  <si>
    <t>JOSE GUILHERME MACEDO MACIEL</t>
  </si>
  <si>
    <t>JOSE JORGE ALVES</t>
  </si>
  <si>
    <t>JOSE MARIA DA ROCHA LUZ</t>
  </si>
  <si>
    <t>JOSE RIBAMAR PIMENTEL</t>
  </si>
  <si>
    <t>JOSE RIBAMAR TAVEIRA DOS SANTOS</t>
  </si>
  <si>
    <t>JUCELINO DA LUZ RIBEIRO</t>
  </si>
  <si>
    <t>LAURIANO DE MELO DA SILVA</t>
  </si>
  <si>
    <t>dez/21</t>
  </si>
  <si>
    <t>LETICIA MARIA FURTADO DOS SANTOS</t>
  </si>
  <si>
    <t>LIA MARA VIEIRA AUTRAN</t>
  </si>
  <si>
    <t>LILIAN VASCONCELOS SILVA</t>
  </si>
  <si>
    <t>LUCIA DA SILVA MAIA</t>
  </si>
  <si>
    <t>LUCIVALDO MOREIRA DA SILVA FILHO</t>
  </si>
  <si>
    <t>LUIS CRISTOVAM SOCORRO MAGALHAES NASCIMENTO</t>
  </si>
  <si>
    <t>LUIS FERNANDO DA SILVA MUINHOS</t>
  </si>
  <si>
    <t>LUIZ ANTONIO BAIA DOS REIS</t>
  </si>
  <si>
    <t>LUIZ CARLOS SOARES MOURA</t>
  </si>
  <si>
    <t>MANOEL AIRES GONCALVES</t>
  </si>
  <si>
    <t>MARA NATIVIDADE POMBO</t>
  </si>
  <si>
    <t>MARIA CELIA SEABRA GUIMAR</t>
  </si>
  <si>
    <t>ago/21</t>
  </si>
  <si>
    <t>MARIA CLEONICE BOAVENTURA FERREIRA</t>
  </si>
  <si>
    <t>MARIA CONSTANTINA P DE BACELAR</t>
  </si>
  <si>
    <t>MARIA DA CONCEICAO SOUZA DA SILVA</t>
  </si>
  <si>
    <t>MARIA DA GLORIA SOUSA DA SILVA</t>
  </si>
  <si>
    <t>MARIA DAS GRACAS SANTOS LOBO</t>
  </si>
  <si>
    <t>MARIA DAS MERCEZ MENDES MOURA</t>
  </si>
  <si>
    <t>MARIA DE FATIMA GALVAO ROCHA</t>
  </si>
  <si>
    <t xml:space="preserve">MARIA DE JESUS COSTA DE ALMEIDA </t>
  </si>
  <si>
    <t>MARIA DE NAZARE MEIRELES DA SILVA</t>
  </si>
  <si>
    <t>MARIA DE NAZARE OLIVEIRA DE MOURA</t>
  </si>
  <si>
    <t>MARIA DO PERPETUO SOCORRO NUNES DE</t>
  </si>
  <si>
    <t>mai/21</t>
  </si>
  <si>
    <t>MARIA EVALMINA BAIA MACEDO</t>
  </si>
  <si>
    <t>MARIA HELENA FORTUNATO DA SILVA</t>
  </si>
  <si>
    <t>MARIA LUCIA AMARAL DE SOUZA</t>
  </si>
  <si>
    <t>MARIA LUDOVINA GONCALVES DOS SANTOS</t>
  </si>
  <si>
    <t>MARIA LUIZA DA SILVA</t>
  </si>
  <si>
    <t>MARINA TAVARES FERNANDES</t>
  </si>
  <si>
    <t>MESSIAS PEDRO TRINDADE DA SILVA</t>
  </si>
  <si>
    <t>MIGUEL LUIZ RAIOL DE OLIVEIRA</t>
  </si>
  <si>
    <t>MONICA TAVARES FERNANDES</t>
  </si>
  <si>
    <t>abr/21</t>
  </si>
  <si>
    <t>jun/21</t>
  </si>
  <si>
    <t>NAYANE DO SOCORRO SOUSA DE ASSIS</t>
  </si>
  <si>
    <t>NIXON SALDANHA CAVALCANTE DE CARVALHO/ PAGO POR ALDEMIR SALDANHA DE CARVALHO</t>
  </si>
  <si>
    <t>ODELITA QUARESMA MESQUITA</t>
  </si>
  <si>
    <t>PAULO GUILHERME SILVA FERNANDES</t>
  </si>
  <si>
    <t>RAFAEL PANTOJA PINHEIRO</t>
  </si>
  <si>
    <t>RAIMUNDO FRANCES FERREIRA GOMES</t>
  </si>
  <si>
    <t>RAIMUNDO RODRIGUES DA CUNHA FILHO</t>
  </si>
  <si>
    <t>REJANE UMBELINA GARCEZ SANTOS DE OLIVEIRA</t>
  </si>
  <si>
    <t>RITA CONCEICAO MARQUES MONTEIRO</t>
  </si>
  <si>
    <t>RITA JAQUES DA SILVA PINHEIRO</t>
  </si>
  <si>
    <t>ROBSON SAVINO LAMARAO</t>
  </si>
  <si>
    <t>RONALDO JOSE RIBEIRO DA COSTA</t>
  </si>
  <si>
    <t>ROSA DA SILVA ROSA</t>
  </si>
  <si>
    <t>ROSANGE APOLONIA COSTA DOS SANTOS</t>
  </si>
  <si>
    <t>RUTE DAS GRACAS SOUSA DO COUTO</t>
  </si>
  <si>
    <t>SEBASTIAO FRANK DOS SANTOS MODA</t>
  </si>
  <si>
    <t>SHEILA CRISTINA CAVALCANTE MACEDO</t>
  </si>
  <si>
    <t>SHEKINA REPRESENTACOES</t>
  </si>
  <si>
    <t>SUELY SANTOS DA COSTA</t>
  </si>
  <si>
    <t>TAMARA EVELYN CABRAL DO VALE</t>
  </si>
  <si>
    <t>TERENCE CUNHA DE LUCENA/ROSANGELA CUNHA DE LUCENA</t>
  </si>
  <si>
    <t>TEREZA DE JESUS SANTANA CARVALHO</t>
  </si>
  <si>
    <t>UBIRANY DE MIRANDA FERREIRA</t>
  </si>
  <si>
    <t>VANDA MARIA VALE BATALHA</t>
  </si>
  <si>
    <t>VANDERLAN COSTA MENDES</t>
  </si>
  <si>
    <t>VENICE LIENE FEIO BARRETO</t>
  </si>
  <si>
    <t>VIVIANE DE NAZARE ALBUQUERQUE BEZERRA</t>
  </si>
  <si>
    <t>WALDEMAR MANUEL PEREIRA</t>
  </si>
  <si>
    <t>WALDETE PINTO FARIA</t>
  </si>
  <si>
    <t xml:space="preserve"> NAYANE CHAAR VIEIRA DA SILVA </t>
  </si>
  <si>
    <t>254467032-00</t>
  </si>
  <si>
    <t xml:space="preserve"> NAZARENO FERREIRA BATISTA </t>
  </si>
  <si>
    <t>TOTAL</t>
  </si>
  <si>
    <t xml:space="preserve"> LARISSA GABRIELLE MENDES CAVALCANTE </t>
  </si>
  <si>
    <t>ANAKARLA MARQUES DE OLIVEIRA</t>
  </si>
  <si>
    <t>AUGUSTO CESAR GEMAQUE RIBEIRO</t>
  </si>
  <si>
    <t>AYLA MARQUES DE OLIVEIRA</t>
  </si>
  <si>
    <t>DAMARIS SOUZA DE ARAUJO</t>
  </si>
  <si>
    <t>DIONISIO DOS SANTOS SMITH NUNES</t>
  </si>
  <si>
    <t>DORIVAN DOS PASSOS DO VALE SOUSA</t>
  </si>
  <si>
    <t>EDINELSON ROCHA DE ARAUJO FILHO</t>
  </si>
  <si>
    <t>ERNESTO LOPES RAMOA</t>
  </si>
  <si>
    <t>IDILSON GRACA LIMA SANTOS</t>
  </si>
  <si>
    <t>IVANI MARIA DA SILVA BRAGA</t>
  </si>
  <si>
    <t>Total</t>
  </si>
  <si>
    <t>Multa 2%</t>
  </si>
  <si>
    <t>Juros 1%</t>
  </si>
  <si>
    <t>Data atual</t>
  </si>
  <si>
    <t>Dias</t>
  </si>
  <si>
    <t>Data Atual</t>
  </si>
  <si>
    <t xml:space="preserve">Dias </t>
  </si>
  <si>
    <t xml:space="preserve">Total </t>
  </si>
  <si>
    <t>LORENA LAIS M CAVALCANTE</t>
  </si>
  <si>
    <t>MARIA DA CONCEICAO MORAES PEREIRA</t>
  </si>
  <si>
    <t>MARIA LUCIANA CORREA RIBEIRO</t>
  </si>
  <si>
    <t>MARIA YEDA FARAH FERREIRA DO CARMO</t>
  </si>
  <si>
    <t>MARILDA DO SOCORRO DOS SANTOS PAIVA RIBEIRO</t>
  </si>
  <si>
    <t>SALUSTIANO VILAR DA COSTA NETO</t>
  </si>
  <si>
    <t>WALTER ALEXANDRE DA SILVA</t>
  </si>
  <si>
    <t>AMELIA PINHEIRO DE OLIVEIRA</t>
  </si>
  <si>
    <t>HUMBERTO LUIZ FERREIRA DE MACEDO</t>
  </si>
  <si>
    <t>JOAO PEREIRA DE SOUZA FILHO</t>
  </si>
  <si>
    <t>SUMY DAVID BARROSO MENEZES</t>
  </si>
  <si>
    <t>VALOR DO DÉBITO</t>
  </si>
  <si>
    <t>MULTA 2%</t>
  </si>
  <si>
    <t>JUROS 1%</t>
  </si>
  <si>
    <t>ANO 2016</t>
  </si>
  <si>
    <t>ANO 2017</t>
  </si>
  <si>
    <t>ANO 2018</t>
  </si>
  <si>
    <t>ANO 2019</t>
  </si>
  <si>
    <t>ANO 2020</t>
  </si>
  <si>
    <t>ANO 2021</t>
  </si>
  <si>
    <t>ANO 2022</t>
  </si>
  <si>
    <t xml:space="preserve">VALOR GERAL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</si>
</sst>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\-00"/>
    <numFmt numFmtId="165" formatCode="_-[$R$-416]\ * #,##0.00_-;\-[$R$-416]\ * #,##0.00_-;_-[$R$-416]\ * &quot;-&quot;??_-;_-@_-"/>
    <numFmt numFmtId="166" formatCode="00000000000"/>
    <numFmt numFmtId="167" formatCode="_-&quot;R$&quot;* #,##0.00_-;\-&quot;R$&quot;* #,##0.00_-;_-&quot;R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name val="Calibri"/>
      <family val="2"/>
      <scheme val="minor"/>
    </font>
    <font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Tahoma"/>
      <family val="2"/>
    </font>
    <font>
      <sz val="10"/>
      <color rgb="FF272727"/>
      <name val="Calibri"/>
      <family val="2"/>
      <scheme val="minor"/>
    </font>
    <font>
      <sz val="10"/>
      <color rgb="FFFF0000"/>
      <name val="Calibri 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Calibri 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165" fontId="1" fillId="0" borderId="0"/>
    <xf numFmtId="0" fontId="1" fillId="0" borderId="0"/>
  </cellStyleXfs>
  <cellXfs count="140">
    <xf numFmtId="0" fontId="0" fillId="0" borderId="0" xfId="0"/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left" vertical="center"/>
    </xf>
    <xf numFmtId="17" fontId="8" fillId="3" borderId="1" xfId="1" applyNumberFormat="1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7" fontId="8" fillId="3" borderId="1" xfId="0" applyNumberFormat="1" applyFont="1" applyFill="1" applyBorder="1" applyAlignment="1">
      <alignment horizontal="center"/>
    </xf>
    <xf numFmtId="164" fontId="10" fillId="3" borderId="1" xfId="3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11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4" fontId="7" fillId="0" borderId="1" xfId="2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/>
    </xf>
    <xf numFmtId="44" fontId="12" fillId="0" borderId="1" xfId="2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44" fontId="12" fillId="0" borderId="1" xfId="2" applyFont="1" applyFill="1" applyBorder="1" applyAlignment="1">
      <alignment horizontal="left"/>
    </xf>
    <xf numFmtId="44" fontId="12" fillId="0" borderId="1" xfId="2" applyFont="1" applyFill="1" applyBorder="1"/>
    <xf numFmtId="44" fontId="12" fillId="0" borderId="1" xfId="2" applyFont="1" applyFill="1" applyBorder="1" applyAlignment="1">
      <alignment horizontal="center"/>
    </xf>
    <xf numFmtId="44" fontId="2" fillId="0" borderId="1" xfId="2" applyFont="1" applyFill="1" applyBorder="1" applyAlignment="1">
      <alignment horizontal="left"/>
    </xf>
    <xf numFmtId="44" fontId="12" fillId="0" borderId="1" xfId="2" applyFont="1" applyBorder="1" applyAlignment="1">
      <alignment horizontal="right"/>
    </xf>
    <xf numFmtId="44" fontId="12" fillId="0" borderId="1" xfId="2" applyFont="1" applyFill="1" applyBorder="1" applyAlignment="1">
      <alignment horizontal="right"/>
    </xf>
    <xf numFmtId="44" fontId="7" fillId="0" borderId="1" xfId="2" applyFont="1" applyFill="1" applyBorder="1"/>
    <xf numFmtId="44" fontId="12" fillId="3" borderId="1" xfId="2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vertical="center"/>
    </xf>
    <xf numFmtId="44" fontId="7" fillId="0" borderId="1" xfId="2" applyFont="1" applyFill="1" applyBorder="1" applyAlignment="1">
      <alignment horizontal="center"/>
    </xf>
    <xf numFmtId="44" fontId="11" fillId="0" borderId="1" xfId="2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4" fontId="12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5" fontId="12" fillId="0" borderId="1" xfId="0" applyNumberFormat="1" applyFont="1" applyBorder="1" applyAlignment="1">
      <alignment vertical="center"/>
    </xf>
    <xf numFmtId="166" fontId="12" fillId="0" borderId="1" xfId="4" applyNumberFormat="1" applyFont="1" applyBorder="1" applyAlignment="1">
      <alignment horizontal="center" vertical="center"/>
    </xf>
    <xf numFmtId="165" fontId="12" fillId="0" borderId="1" xfId="4" applyFont="1" applyBorder="1" applyAlignment="1">
      <alignment horizontal="left" vertical="center"/>
    </xf>
    <xf numFmtId="165" fontId="12" fillId="0" borderId="1" xfId="4" applyFont="1" applyBorder="1" applyAlignment="1">
      <alignment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66" fontId="12" fillId="0" borderId="1" xfId="0" applyNumberFormat="1" applyFont="1" applyBorder="1" applyAlignment="1">
      <alignment horizontal="center" vertical="center"/>
    </xf>
    <xf numFmtId="164" fontId="12" fillId="0" borderId="1" xfId="5" applyNumberFormat="1" applyFont="1" applyBorder="1" applyAlignment="1">
      <alignment horizontal="center"/>
    </xf>
    <xf numFmtId="0" fontId="12" fillId="0" borderId="1" xfId="5" applyFont="1" applyBorder="1"/>
    <xf numFmtId="165" fontId="12" fillId="0" borderId="1" xfId="0" applyNumberFormat="1" applyFont="1" applyBorder="1" applyAlignment="1">
      <alignment horizontal="left" vertical="center"/>
    </xf>
    <xf numFmtId="166" fontId="12" fillId="0" borderId="1" xfId="5" applyNumberFormat="1" applyFont="1" applyBorder="1" applyAlignment="1">
      <alignment horizontal="center"/>
    </xf>
    <xf numFmtId="0" fontId="12" fillId="0" borderId="1" xfId="5" applyFont="1" applyBorder="1" applyAlignment="1">
      <alignment vertical="center"/>
    </xf>
    <xf numFmtId="44" fontId="2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44" fontId="11" fillId="0" borderId="1" xfId="2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164" fontId="12" fillId="4" borderId="1" xfId="5" applyNumberFormat="1" applyFont="1" applyFill="1" applyBorder="1" applyAlignment="1">
      <alignment horizontal="center"/>
    </xf>
    <xf numFmtId="0" fontId="12" fillId="4" borderId="1" xfId="5" applyFont="1" applyFill="1" applyBorder="1" applyAlignment="1">
      <alignment vertical="center"/>
    </xf>
    <xf numFmtId="166" fontId="12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5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165" fontId="12" fillId="0" borderId="1" xfId="4" applyFont="1" applyBorder="1" applyAlignment="1">
      <alignment horizontal="left" vertical="top"/>
    </xf>
    <xf numFmtId="43" fontId="12" fillId="0" borderId="1" xfId="1" applyFont="1" applyFill="1" applyBorder="1" applyAlignment="1">
      <alignment horizontal="center" vertical="center"/>
    </xf>
    <xf numFmtId="43" fontId="12" fillId="0" borderId="1" xfId="1" applyFont="1" applyFill="1" applyBorder="1"/>
    <xf numFmtId="164" fontId="12" fillId="0" borderId="1" xfId="4" applyNumberFormat="1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12" fillId="0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left" vertical="center"/>
    </xf>
    <xf numFmtId="164" fontId="12" fillId="0" borderId="1" xfId="5" applyNumberFormat="1" applyFont="1" applyBorder="1" applyAlignment="1">
      <alignment horizontal="center" vertical="center"/>
    </xf>
    <xf numFmtId="0" fontId="12" fillId="0" borderId="1" xfId="5" applyFont="1" applyBorder="1" applyAlignment="1">
      <alignment horizontal="left"/>
    </xf>
    <xf numFmtId="0" fontId="12" fillId="0" borderId="1" xfId="5" applyFont="1" applyBorder="1" applyAlignment="1">
      <alignment horizontal="left" vertical="center"/>
    </xf>
    <xf numFmtId="166" fontId="12" fillId="0" borderId="1" xfId="1" applyNumberFormat="1" applyFont="1" applyFill="1" applyBorder="1" applyAlignment="1">
      <alignment horizontal="center" vertical="center"/>
    </xf>
    <xf numFmtId="43" fontId="12" fillId="0" borderId="1" xfId="1" applyFont="1" applyFill="1" applyBorder="1" applyAlignment="1">
      <alignment vertical="center"/>
    </xf>
    <xf numFmtId="4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left"/>
    </xf>
    <xf numFmtId="44" fontId="6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/>
    </xf>
    <xf numFmtId="165" fontId="5" fillId="0" borderId="1" xfId="4" applyFont="1" applyBorder="1" applyAlignment="1">
      <alignment horizontal="left" vertical="center"/>
    </xf>
    <xf numFmtId="165" fontId="5" fillId="0" borderId="1" xfId="4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1" xfId="5" applyFont="1" applyBorder="1"/>
    <xf numFmtId="0" fontId="5" fillId="0" borderId="1" xfId="5" applyFont="1" applyBorder="1" applyAlignment="1">
      <alignment vertical="center"/>
    </xf>
    <xf numFmtId="166" fontId="12" fillId="0" borderId="3" xfId="1" applyNumberFormat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vertical="center"/>
    </xf>
    <xf numFmtId="17" fontId="8" fillId="3" borderId="4" xfId="1" applyNumberFormat="1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center"/>
    </xf>
    <xf numFmtId="44" fontId="12" fillId="0" borderId="1" xfId="2" applyFont="1" applyFill="1" applyBorder="1" applyAlignment="1">
      <alignment horizontal="left" vertical="center"/>
    </xf>
    <xf numFmtId="44" fontId="2" fillId="0" borderId="1" xfId="2" applyFont="1" applyFill="1" applyBorder="1" applyAlignment="1">
      <alignment horizontal="left" vertical="center"/>
    </xf>
    <xf numFmtId="44" fontId="12" fillId="0" borderId="1" xfId="2" applyFont="1" applyFill="1" applyBorder="1" applyAlignment="1">
      <alignment vertical="center"/>
    </xf>
    <xf numFmtId="44" fontId="4" fillId="2" borderId="1" xfId="2" applyFont="1" applyFill="1" applyBorder="1" applyAlignment="1">
      <alignment horizontal="left"/>
    </xf>
    <xf numFmtId="44" fontId="6" fillId="0" borderId="0" xfId="2" applyFont="1" applyAlignment="1">
      <alignment horizontal="left"/>
    </xf>
    <xf numFmtId="43" fontId="5" fillId="0" borderId="3" xfId="1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0" fontId="0" fillId="0" borderId="1" xfId="0" applyBorder="1"/>
    <xf numFmtId="164" fontId="12" fillId="0" borderId="1" xfId="1" applyNumberFormat="1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/>
    </xf>
    <xf numFmtId="14" fontId="8" fillId="3" borderId="1" xfId="1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/>
    </xf>
    <xf numFmtId="14" fontId="0" fillId="0" borderId="0" xfId="0" applyNumberFormat="1"/>
    <xf numFmtId="14" fontId="8" fillId="3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3" borderId="2" xfId="1" applyNumberFormat="1" applyFont="1" applyFill="1" applyBorder="1" applyAlignment="1">
      <alignment horizontal="center" vertical="center"/>
    </xf>
    <xf numFmtId="44" fontId="3" fillId="5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44" fontId="1" fillId="0" borderId="1" xfId="2" applyFont="1" applyFill="1" applyBorder="1"/>
    <xf numFmtId="164" fontId="0" fillId="0" borderId="0" xfId="0" applyNumberFormat="1"/>
    <xf numFmtId="44" fontId="0" fillId="0" borderId="0" xfId="2" applyFont="1"/>
    <xf numFmtId="14" fontId="7" fillId="0" borderId="1" xfId="1" applyNumberFormat="1" applyFont="1" applyFill="1" applyBorder="1" applyAlignment="1">
      <alignment horizontal="center" vertical="center"/>
    </xf>
    <xf numFmtId="44" fontId="3" fillId="5" borderId="1" xfId="2" applyFont="1" applyFill="1" applyBorder="1"/>
    <xf numFmtId="0" fontId="0" fillId="0" borderId="1" xfId="0" applyBorder="1" applyAlignment="1">
      <alignment horizontal="center"/>
    </xf>
    <xf numFmtId="44" fontId="3" fillId="5" borderId="1" xfId="0" applyNumberFormat="1" applyFont="1" applyFill="1" applyBorder="1" applyAlignment="1">
      <alignment horizontal="center"/>
    </xf>
    <xf numFmtId="0" fontId="3" fillId="0" borderId="0" xfId="0" applyFont="1"/>
    <xf numFmtId="16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2" fillId="0" borderId="0" xfId="0" applyFont="1"/>
    <xf numFmtId="4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4" fontId="5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6" xfId="0" applyNumberFormat="1" applyFont="1" applyBorder="1" applyAlignment="1">
      <alignment horizontal="center"/>
    </xf>
    <xf numFmtId="43" fontId="5" fillId="6" borderId="1" xfId="1" applyFont="1" applyFill="1" applyBorder="1" applyAlignment="1">
      <alignment vertical="center"/>
    </xf>
    <xf numFmtId="14" fontId="8" fillId="6" borderId="1" xfId="1" applyNumberFormat="1" applyFont="1" applyFill="1" applyBorder="1" applyAlignment="1">
      <alignment horizontal="center" vertical="center"/>
    </xf>
    <xf numFmtId="0" fontId="8" fillId="6" borderId="2" xfId="1" applyNumberFormat="1" applyFont="1" applyFill="1" applyBorder="1" applyAlignment="1">
      <alignment horizontal="center" vertical="center"/>
    </xf>
    <xf numFmtId="44" fontId="12" fillId="6" borderId="1" xfId="2" applyFont="1" applyFill="1" applyBorder="1" applyAlignment="1">
      <alignment vertical="center"/>
    </xf>
  </cellXfs>
  <cellStyles count="6">
    <cellStyle name="Moeda" xfId="2" builtinId="4"/>
    <cellStyle name="Normal" xfId="0" builtinId="0"/>
    <cellStyle name="Normal 3 2" xfId="5" xr:uid="{9944FFDC-9A06-40D9-AF7C-897F67AF05FD}"/>
    <cellStyle name="Normal 5" xfId="4" xr:uid="{BFBBF4E3-8341-4DC4-B8C5-DC1B7ABE484E}"/>
    <cellStyle name="Normal 9" xfId="3" xr:uid="{94C9D4C5-1770-429E-8398-7278A156839C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SUMO POR ANO'!A1"/><Relationship Id="rId3" Type="http://schemas.openxmlformats.org/officeDocument/2006/relationships/hyperlink" Target="#'2018'!A1"/><Relationship Id="rId7" Type="http://schemas.openxmlformats.org/officeDocument/2006/relationships/hyperlink" Target="#'2022'!A1"/><Relationship Id="rId2" Type="http://schemas.openxmlformats.org/officeDocument/2006/relationships/hyperlink" Target="#'2017'!A1"/><Relationship Id="rId1" Type="http://schemas.openxmlformats.org/officeDocument/2006/relationships/hyperlink" Target="#'2016'!A1"/><Relationship Id="rId6" Type="http://schemas.openxmlformats.org/officeDocument/2006/relationships/hyperlink" Target="#'2021'!A1"/><Relationship Id="rId5" Type="http://schemas.openxmlformats.org/officeDocument/2006/relationships/hyperlink" Target="#'2020'!A1"/><Relationship Id="rId4" Type="http://schemas.openxmlformats.org/officeDocument/2006/relationships/hyperlink" Target="#'2019'!A1"/><Relationship Id="rId9" Type="http://schemas.openxmlformats.org/officeDocument/2006/relationships/hyperlink" Target="#CONSOLIDADO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'RESUMO POR ANO'!A1"/><Relationship Id="rId3" Type="http://schemas.openxmlformats.org/officeDocument/2006/relationships/hyperlink" Target="#'2018'!A1"/><Relationship Id="rId7" Type="http://schemas.openxmlformats.org/officeDocument/2006/relationships/hyperlink" Target="#'2022'!A1"/><Relationship Id="rId2" Type="http://schemas.openxmlformats.org/officeDocument/2006/relationships/hyperlink" Target="#'2017'!A1"/><Relationship Id="rId1" Type="http://schemas.openxmlformats.org/officeDocument/2006/relationships/hyperlink" Target="#GERAL!A1"/><Relationship Id="rId6" Type="http://schemas.openxmlformats.org/officeDocument/2006/relationships/hyperlink" Target="#'2021'!A1"/><Relationship Id="rId5" Type="http://schemas.openxmlformats.org/officeDocument/2006/relationships/hyperlink" Target="#'2020'!A1"/><Relationship Id="rId4" Type="http://schemas.openxmlformats.org/officeDocument/2006/relationships/hyperlink" Target="#'2019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RESUMO POR ANO'!A1"/><Relationship Id="rId3" Type="http://schemas.openxmlformats.org/officeDocument/2006/relationships/hyperlink" Target="#'2018'!A1"/><Relationship Id="rId7" Type="http://schemas.openxmlformats.org/officeDocument/2006/relationships/hyperlink" Target="#'2022'!A1"/><Relationship Id="rId2" Type="http://schemas.openxmlformats.org/officeDocument/2006/relationships/hyperlink" Target="#'2017'!A1"/><Relationship Id="rId1" Type="http://schemas.openxmlformats.org/officeDocument/2006/relationships/hyperlink" Target="#GERAL!A1"/><Relationship Id="rId6" Type="http://schemas.openxmlformats.org/officeDocument/2006/relationships/hyperlink" Target="#'2021'!A1"/><Relationship Id="rId5" Type="http://schemas.openxmlformats.org/officeDocument/2006/relationships/hyperlink" Target="#'2020'!A1"/><Relationship Id="rId4" Type="http://schemas.openxmlformats.org/officeDocument/2006/relationships/hyperlink" Target="#'2019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RESUMO POR ANO'!A1"/><Relationship Id="rId3" Type="http://schemas.openxmlformats.org/officeDocument/2006/relationships/hyperlink" Target="#'2018'!A1"/><Relationship Id="rId7" Type="http://schemas.openxmlformats.org/officeDocument/2006/relationships/hyperlink" Target="#'2022'!A1"/><Relationship Id="rId2" Type="http://schemas.openxmlformats.org/officeDocument/2006/relationships/hyperlink" Target="#GERAL!A1"/><Relationship Id="rId1" Type="http://schemas.openxmlformats.org/officeDocument/2006/relationships/hyperlink" Target="#'2016'!A1"/><Relationship Id="rId6" Type="http://schemas.openxmlformats.org/officeDocument/2006/relationships/hyperlink" Target="#'2021'!A1"/><Relationship Id="rId5" Type="http://schemas.openxmlformats.org/officeDocument/2006/relationships/hyperlink" Target="#'2020'!A1"/><Relationship Id="rId4" Type="http://schemas.openxmlformats.org/officeDocument/2006/relationships/hyperlink" Target="#'2019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RESUMO POR ANO'!A1"/><Relationship Id="rId3" Type="http://schemas.openxmlformats.org/officeDocument/2006/relationships/hyperlink" Target="#GERAL!A1"/><Relationship Id="rId7" Type="http://schemas.openxmlformats.org/officeDocument/2006/relationships/hyperlink" Target="#'2022'!A1"/><Relationship Id="rId2" Type="http://schemas.openxmlformats.org/officeDocument/2006/relationships/hyperlink" Target="#'2016'!A1"/><Relationship Id="rId1" Type="http://schemas.openxmlformats.org/officeDocument/2006/relationships/hyperlink" Target="#'2017'!A1"/><Relationship Id="rId6" Type="http://schemas.openxmlformats.org/officeDocument/2006/relationships/hyperlink" Target="#'2021'!A1"/><Relationship Id="rId5" Type="http://schemas.openxmlformats.org/officeDocument/2006/relationships/hyperlink" Target="#'2020'!A1"/><Relationship Id="rId4" Type="http://schemas.openxmlformats.org/officeDocument/2006/relationships/hyperlink" Target="#'2019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RESUMO POR ANO'!A1"/><Relationship Id="rId3" Type="http://schemas.openxmlformats.org/officeDocument/2006/relationships/hyperlink" Target="#'2017'!A1"/><Relationship Id="rId7" Type="http://schemas.openxmlformats.org/officeDocument/2006/relationships/hyperlink" Target="#'2022'!A1"/><Relationship Id="rId2" Type="http://schemas.openxmlformats.org/officeDocument/2006/relationships/hyperlink" Target="#'2016'!A1"/><Relationship Id="rId1" Type="http://schemas.openxmlformats.org/officeDocument/2006/relationships/hyperlink" Target="#GERAL!A1"/><Relationship Id="rId6" Type="http://schemas.openxmlformats.org/officeDocument/2006/relationships/hyperlink" Target="#'2021'!A1"/><Relationship Id="rId5" Type="http://schemas.openxmlformats.org/officeDocument/2006/relationships/hyperlink" Target="#'2020'!A1"/><Relationship Id="rId4" Type="http://schemas.openxmlformats.org/officeDocument/2006/relationships/hyperlink" Target="#'2018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RESUMO POR ANO'!A1"/><Relationship Id="rId3" Type="http://schemas.openxmlformats.org/officeDocument/2006/relationships/hyperlink" Target="#'2017'!A1"/><Relationship Id="rId7" Type="http://schemas.openxmlformats.org/officeDocument/2006/relationships/hyperlink" Target="#'2022'!A1"/><Relationship Id="rId2" Type="http://schemas.openxmlformats.org/officeDocument/2006/relationships/hyperlink" Target="#'2016'!A1"/><Relationship Id="rId1" Type="http://schemas.openxmlformats.org/officeDocument/2006/relationships/hyperlink" Target="#GERAL!A1"/><Relationship Id="rId6" Type="http://schemas.openxmlformats.org/officeDocument/2006/relationships/hyperlink" Target="#'2021'!A1"/><Relationship Id="rId5" Type="http://schemas.openxmlformats.org/officeDocument/2006/relationships/hyperlink" Target="#'2019'!A1"/><Relationship Id="rId4" Type="http://schemas.openxmlformats.org/officeDocument/2006/relationships/hyperlink" Target="#'2018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RESUMO POR ANO'!A1"/><Relationship Id="rId3" Type="http://schemas.openxmlformats.org/officeDocument/2006/relationships/hyperlink" Target="#'2017'!A1"/><Relationship Id="rId7" Type="http://schemas.openxmlformats.org/officeDocument/2006/relationships/hyperlink" Target="#'2022'!A1"/><Relationship Id="rId2" Type="http://schemas.openxmlformats.org/officeDocument/2006/relationships/hyperlink" Target="#'2016'!A1"/><Relationship Id="rId1" Type="http://schemas.openxmlformats.org/officeDocument/2006/relationships/hyperlink" Target="#GERAL!A1"/><Relationship Id="rId6" Type="http://schemas.openxmlformats.org/officeDocument/2006/relationships/hyperlink" Target="#'2020'!A1"/><Relationship Id="rId5" Type="http://schemas.openxmlformats.org/officeDocument/2006/relationships/hyperlink" Target="#'2019'!A1"/><Relationship Id="rId4" Type="http://schemas.openxmlformats.org/officeDocument/2006/relationships/hyperlink" Target="#'2018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RESUMO POR ANO'!A1"/><Relationship Id="rId3" Type="http://schemas.openxmlformats.org/officeDocument/2006/relationships/hyperlink" Target="#'2017'!A1"/><Relationship Id="rId7" Type="http://schemas.openxmlformats.org/officeDocument/2006/relationships/hyperlink" Target="#'2021'!A1"/><Relationship Id="rId2" Type="http://schemas.openxmlformats.org/officeDocument/2006/relationships/hyperlink" Target="#'2016'!A1"/><Relationship Id="rId1" Type="http://schemas.openxmlformats.org/officeDocument/2006/relationships/hyperlink" Target="#GERAL!A1"/><Relationship Id="rId6" Type="http://schemas.openxmlformats.org/officeDocument/2006/relationships/hyperlink" Target="#'2020'!A1"/><Relationship Id="rId5" Type="http://schemas.openxmlformats.org/officeDocument/2006/relationships/hyperlink" Target="#'2019'!A1"/><Relationship Id="rId4" Type="http://schemas.openxmlformats.org/officeDocument/2006/relationships/hyperlink" Target="#'2018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'2022'!A1"/><Relationship Id="rId3" Type="http://schemas.openxmlformats.org/officeDocument/2006/relationships/hyperlink" Target="#'2017'!A1"/><Relationship Id="rId7" Type="http://schemas.openxmlformats.org/officeDocument/2006/relationships/hyperlink" Target="#'2021'!A1"/><Relationship Id="rId2" Type="http://schemas.openxmlformats.org/officeDocument/2006/relationships/hyperlink" Target="#'2016'!A1"/><Relationship Id="rId1" Type="http://schemas.openxmlformats.org/officeDocument/2006/relationships/hyperlink" Target="#GERAL!A1"/><Relationship Id="rId6" Type="http://schemas.openxmlformats.org/officeDocument/2006/relationships/hyperlink" Target="#'2020'!A1"/><Relationship Id="rId5" Type="http://schemas.openxmlformats.org/officeDocument/2006/relationships/hyperlink" Target="#'2019'!A1"/><Relationship Id="rId4" Type="http://schemas.openxmlformats.org/officeDocument/2006/relationships/hyperlink" Target="#'2018'!A1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21166</xdr:colOff>
      <xdr:row>684</xdr:row>
      <xdr:rowOff>0</xdr:rowOff>
    </xdr:from>
    <xdr:to>
      <xdr:col>3</xdr:col>
      <xdr:colOff>1365249</xdr:colOff>
      <xdr:row>685</xdr:row>
      <xdr:rowOff>10583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FB6AC2-FD8A-6711-CF67-D41B67BC75F2}"/>
            </a:ext>
          </a:extLst>
        </xdr:cNvPr>
        <xdr:cNvSpPr/>
      </xdr:nvSpPr>
      <xdr:spPr>
        <a:xfrm>
          <a:off x="5058833" y="48461083"/>
          <a:ext cx="1344083" cy="21166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2016</a:t>
          </a:r>
        </a:p>
      </xdr:txBody>
    </xdr:sp>
    <xdr:clientData/>
  </xdr:twoCellAnchor>
  <xdr:twoCellAnchor>
    <xdr:from>
      <xdr:col>3</xdr:col>
      <xdr:colOff>0</xdr:colOff>
      <xdr:row>686</xdr:row>
      <xdr:rowOff>0</xdr:rowOff>
    </xdr:from>
    <xdr:to>
      <xdr:col>3</xdr:col>
      <xdr:colOff>1386415</xdr:colOff>
      <xdr:row>686</xdr:row>
      <xdr:rowOff>190500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48FD90-0346-4FC8-B887-CB2B11C267D3}"/>
            </a:ext>
          </a:extLst>
        </xdr:cNvPr>
        <xdr:cNvSpPr/>
      </xdr:nvSpPr>
      <xdr:spPr>
        <a:xfrm>
          <a:off x="5037667" y="48863250"/>
          <a:ext cx="1386415" cy="190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2017</a:t>
          </a:r>
        </a:p>
      </xdr:txBody>
    </xdr:sp>
    <xdr:clientData/>
  </xdr:twoCellAnchor>
  <xdr:twoCellAnchor>
    <xdr:from>
      <xdr:col>3</xdr:col>
      <xdr:colOff>0</xdr:colOff>
      <xdr:row>688</xdr:row>
      <xdr:rowOff>0</xdr:rowOff>
    </xdr:from>
    <xdr:to>
      <xdr:col>3</xdr:col>
      <xdr:colOff>1386416</xdr:colOff>
      <xdr:row>689</xdr:row>
      <xdr:rowOff>21167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467833-BFDF-429B-8E5B-24C1300B983D}"/>
            </a:ext>
          </a:extLst>
        </xdr:cNvPr>
        <xdr:cNvSpPr/>
      </xdr:nvSpPr>
      <xdr:spPr>
        <a:xfrm>
          <a:off x="5037667" y="49265417"/>
          <a:ext cx="1386416" cy="222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2018</a:t>
          </a:r>
        </a:p>
      </xdr:txBody>
    </xdr:sp>
    <xdr:clientData/>
  </xdr:twoCellAnchor>
  <xdr:twoCellAnchor>
    <xdr:from>
      <xdr:col>3</xdr:col>
      <xdr:colOff>0</xdr:colOff>
      <xdr:row>690</xdr:row>
      <xdr:rowOff>0</xdr:rowOff>
    </xdr:from>
    <xdr:to>
      <xdr:col>3</xdr:col>
      <xdr:colOff>1354667</xdr:colOff>
      <xdr:row>691</xdr:row>
      <xdr:rowOff>10583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88B1F5F-ACE4-45F8-913D-D7EC3A3C1BB3}"/>
            </a:ext>
          </a:extLst>
        </xdr:cNvPr>
        <xdr:cNvSpPr/>
      </xdr:nvSpPr>
      <xdr:spPr>
        <a:xfrm>
          <a:off x="5037667" y="49667583"/>
          <a:ext cx="1354667" cy="21166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2019</a:t>
          </a:r>
        </a:p>
      </xdr:txBody>
    </xdr:sp>
    <xdr:clientData/>
  </xdr:twoCellAnchor>
  <xdr:twoCellAnchor>
    <xdr:from>
      <xdr:col>3</xdr:col>
      <xdr:colOff>0</xdr:colOff>
      <xdr:row>692</xdr:row>
      <xdr:rowOff>0</xdr:rowOff>
    </xdr:from>
    <xdr:to>
      <xdr:col>3</xdr:col>
      <xdr:colOff>1354667</xdr:colOff>
      <xdr:row>693</xdr:row>
      <xdr:rowOff>10584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A16C7F5-74BA-4C41-BBF2-1631A457D565}"/>
            </a:ext>
          </a:extLst>
        </xdr:cNvPr>
        <xdr:cNvSpPr/>
      </xdr:nvSpPr>
      <xdr:spPr>
        <a:xfrm>
          <a:off x="5037667" y="50069750"/>
          <a:ext cx="1354667" cy="21166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2020</a:t>
          </a:r>
        </a:p>
      </xdr:txBody>
    </xdr:sp>
    <xdr:clientData/>
  </xdr:twoCellAnchor>
  <xdr:twoCellAnchor>
    <xdr:from>
      <xdr:col>3</xdr:col>
      <xdr:colOff>0</xdr:colOff>
      <xdr:row>694</xdr:row>
      <xdr:rowOff>0</xdr:rowOff>
    </xdr:from>
    <xdr:to>
      <xdr:col>3</xdr:col>
      <xdr:colOff>1354667</xdr:colOff>
      <xdr:row>695</xdr:row>
      <xdr:rowOff>10584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7AFE2D-2B4D-4957-807F-DC74B9F72A43}"/>
            </a:ext>
          </a:extLst>
        </xdr:cNvPr>
        <xdr:cNvSpPr/>
      </xdr:nvSpPr>
      <xdr:spPr>
        <a:xfrm>
          <a:off x="5037667" y="50471917"/>
          <a:ext cx="1354667" cy="21166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2021</a:t>
          </a:r>
        </a:p>
      </xdr:txBody>
    </xdr:sp>
    <xdr:clientData/>
  </xdr:twoCellAnchor>
  <xdr:twoCellAnchor>
    <xdr:from>
      <xdr:col>3</xdr:col>
      <xdr:colOff>0</xdr:colOff>
      <xdr:row>696</xdr:row>
      <xdr:rowOff>0</xdr:rowOff>
    </xdr:from>
    <xdr:to>
      <xdr:col>3</xdr:col>
      <xdr:colOff>1354667</xdr:colOff>
      <xdr:row>697</xdr:row>
      <xdr:rowOff>10583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B96D48C-2113-474E-AC3B-EA76DC05A868}"/>
            </a:ext>
          </a:extLst>
        </xdr:cNvPr>
        <xdr:cNvSpPr/>
      </xdr:nvSpPr>
      <xdr:spPr>
        <a:xfrm>
          <a:off x="5037667" y="50874083"/>
          <a:ext cx="1354667" cy="21166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2022</a:t>
          </a:r>
        </a:p>
      </xdr:txBody>
    </xdr:sp>
    <xdr:clientData/>
  </xdr:twoCellAnchor>
  <xdr:twoCellAnchor>
    <xdr:from>
      <xdr:col>3</xdr:col>
      <xdr:colOff>0</xdr:colOff>
      <xdr:row>698</xdr:row>
      <xdr:rowOff>0</xdr:rowOff>
    </xdr:from>
    <xdr:to>
      <xdr:col>3</xdr:col>
      <xdr:colOff>1354667</xdr:colOff>
      <xdr:row>699</xdr:row>
      <xdr:rowOff>10584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5ED39C4-620B-44C0-9A62-858C96BE3DB6}"/>
            </a:ext>
          </a:extLst>
        </xdr:cNvPr>
        <xdr:cNvSpPr/>
      </xdr:nvSpPr>
      <xdr:spPr>
        <a:xfrm>
          <a:off x="5037667" y="51276250"/>
          <a:ext cx="1354667" cy="21166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RESUMO</a:t>
          </a:r>
          <a:r>
            <a:rPr lang="pt-BR" sz="1100" baseline="0"/>
            <a:t> POR ANO</a:t>
          </a:r>
          <a:endParaRPr lang="pt-BR" sz="1100"/>
        </a:p>
      </xdr:txBody>
    </xdr:sp>
    <xdr:clientData/>
  </xdr:twoCellAnchor>
  <xdr:twoCellAnchor>
    <xdr:from>
      <xdr:col>3</xdr:col>
      <xdr:colOff>10583</xdr:colOff>
      <xdr:row>700</xdr:row>
      <xdr:rowOff>10583</xdr:rowOff>
    </xdr:from>
    <xdr:to>
      <xdr:col>3</xdr:col>
      <xdr:colOff>1386416</xdr:colOff>
      <xdr:row>701</xdr:row>
      <xdr:rowOff>74083</xdr:rowOff>
    </xdr:to>
    <xdr:sp macro="" textlink="">
      <xdr:nvSpPr>
        <xdr:cNvPr id="10" name="Retângul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3955112-4AA5-BEF4-2FF8-A18D665176D3}"/>
            </a:ext>
          </a:extLst>
        </xdr:cNvPr>
        <xdr:cNvSpPr/>
      </xdr:nvSpPr>
      <xdr:spPr>
        <a:xfrm>
          <a:off x="5048250" y="51689000"/>
          <a:ext cx="1375833" cy="26458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CONSOLIDADO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1254</xdr:row>
      <xdr:rowOff>9525</xdr:rowOff>
    </xdr:from>
    <xdr:to>
      <xdr:col>3</xdr:col>
      <xdr:colOff>2009775</xdr:colOff>
      <xdr:row>1255</xdr:row>
      <xdr:rowOff>57150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01258C-1BF9-4029-B16E-81FC4061E2D2}"/>
            </a:ext>
          </a:extLst>
        </xdr:cNvPr>
        <xdr:cNvSpPr/>
      </xdr:nvSpPr>
      <xdr:spPr>
        <a:xfrm>
          <a:off x="4524375" y="240992025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GERAL</a:t>
          </a:r>
        </a:p>
        <a:p>
          <a:pPr algn="ctr"/>
          <a:endParaRPr lang="pt-BR" sz="1100"/>
        </a:p>
      </xdr:txBody>
    </xdr:sp>
    <xdr:clientData/>
  </xdr:twoCellAnchor>
  <xdr:twoCellAnchor>
    <xdr:from>
      <xdr:col>3</xdr:col>
      <xdr:colOff>0</xdr:colOff>
      <xdr:row>1256</xdr:row>
      <xdr:rowOff>0</xdr:rowOff>
    </xdr:from>
    <xdr:to>
      <xdr:col>3</xdr:col>
      <xdr:colOff>2009775</xdr:colOff>
      <xdr:row>1257</xdr:row>
      <xdr:rowOff>47625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6D6954-49D5-44B8-8A21-ED5A12AF4E9E}"/>
            </a:ext>
          </a:extLst>
        </xdr:cNvPr>
        <xdr:cNvSpPr/>
      </xdr:nvSpPr>
      <xdr:spPr>
        <a:xfrm>
          <a:off x="4524375" y="2413635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2017</a:t>
          </a:r>
        </a:p>
      </xdr:txBody>
    </xdr:sp>
    <xdr:clientData/>
  </xdr:twoCellAnchor>
  <xdr:twoCellAnchor>
    <xdr:from>
      <xdr:col>3</xdr:col>
      <xdr:colOff>0</xdr:colOff>
      <xdr:row>1258</xdr:row>
      <xdr:rowOff>0</xdr:rowOff>
    </xdr:from>
    <xdr:to>
      <xdr:col>3</xdr:col>
      <xdr:colOff>2009775</xdr:colOff>
      <xdr:row>1259</xdr:row>
      <xdr:rowOff>47625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1D0DB6-3BAF-421E-AB70-00B6086D525B}"/>
            </a:ext>
          </a:extLst>
        </xdr:cNvPr>
        <xdr:cNvSpPr/>
      </xdr:nvSpPr>
      <xdr:spPr>
        <a:xfrm>
          <a:off x="4524375" y="2417445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2018</a:t>
          </a:r>
        </a:p>
      </xdr:txBody>
    </xdr:sp>
    <xdr:clientData/>
  </xdr:twoCellAnchor>
  <xdr:twoCellAnchor>
    <xdr:from>
      <xdr:col>3</xdr:col>
      <xdr:colOff>0</xdr:colOff>
      <xdr:row>1260</xdr:row>
      <xdr:rowOff>0</xdr:rowOff>
    </xdr:from>
    <xdr:to>
      <xdr:col>3</xdr:col>
      <xdr:colOff>2009775</xdr:colOff>
      <xdr:row>1261</xdr:row>
      <xdr:rowOff>47625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CD0BC31-495A-41AB-9269-D2B76C21DC59}"/>
            </a:ext>
          </a:extLst>
        </xdr:cNvPr>
        <xdr:cNvSpPr/>
      </xdr:nvSpPr>
      <xdr:spPr>
        <a:xfrm>
          <a:off x="4524375" y="2421255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2019</a:t>
          </a:r>
        </a:p>
      </xdr:txBody>
    </xdr:sp>
    <xdr:clientData/>
  </xdr:twoCellAnchor>
  <xdr:twoCellAnchor>
    <xdr:from>
      <xdr:col>3</xdr:col>
      <xdr:colOff>0</xdr:colOff>
      <xdr:row>1262</xdr:row>
      <xdr:rowOff>0</xdr:rowOff>
    </xdr:from>
    <xdr:to>
      <xdr:col>3</xdr:col>
      <xdr:colOff>2009775</xdr:colOff>
      <xdr:row>1263</xdr:row>
      <xdr:rowOff>47625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665FDEF-4A8B-4863-9C41-9DAF22CECA04}"/>
            </a:ext>
          </a:extLst>
        </xdr:cNvPr>
        <xdr:cNvSpPr/>
      </xdr:nvSpPr>
      <xdr:spPr>
        <a:xfrm>
          <a:off x="4524375" y="2425065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2020</a:t>
          </a:r>
        </a:p>
      </xdr:txBody>
    </xdr:sp>
    <xdr:clientData/>
  </xdr:twoCellAnchor>
  <xdr:twoCellAnchor>
    <xdr:from>
      <xdr:col>3</xdr:col>
      <xdr:colOff>0</xdr:colOff>
      <xdr:row>1264</xdr:row>
      <xdr:rowOff>0</xdr:rowOff>
    </xdr:from>
    <xdr:to>
      <xdr:col>3</xdr:col>
      <xdr:colOff>2009775</xdr:colOff>
      <xdr:row>1265</xdr:row>
      <xdr:rowOff>47625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A32DD6C-C033-423A-A19F-116FE32AE070}"/>
            </a:ext>
          </a:extLst>
        </xdr:cNvPr>
        <xdr:cNvSpPr/>
      </xdr:nvSpPr>
      <xdr:spPr>
        <a:xfrm>
          <a:off x="4524375" y="2428875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2021</a:t>
          </a:r>
        </a:p>
      </xdr:txBody>
    </xdr:sp>
    <xdr:clientData/>
  </xdr:twoCellAnchor>
  <xdr:twoCellAnchor>
    <xdr:from>
      <xdr:col>3</xdr:col>
      <xdr:colOff>0</xdr:colOff>
      <xdr:row>1266</xdr:row>
      <xdr:rowOff>0</xdr:rowOff>
    </xdr:from>
    <xdr:to>
      <xdr:col>3</xdr:col>
      <xdr:colOff>2009775</xdr:colOff>
      <xdr:row>1267</xdr:row>
      <xdr:rowOff>47625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6FD6584-FC51-4A20-A728-37B3A506D3ED}"/>
            </a:ext>
          </a:extLst>
        </xdr:cNvPr>
        <xdr:cNvSpPr/>
      </xdr:nvSpPr>
      <xdr:spPr>
        <a:xfrm>
          <a:off x="4524375" y="2432685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2022</a:t>
          </a:r>
        </a:p>
      </xdr:txBody>
    </xdr:sp>
    <xdr:clientData/>
  </xdr:twoCellAnchor>
  <xdr:twoCellAnchor>
    <xdr:from>
      <xdr:col>3</xdr:col>
      <xdr:colOff>0</xdr:colOff>
      <xdr:row>1268</xdr:row>
      <xdr:rowOff>0</xdr:rowOff>
    </xdr:from>
    <xdr:to>
      <xdr:col>3</xdr:col>
      <xdr:colOff>2009775</xdr:colOff>
      <xdr:row>1269</xdr:row>
      <xdr:rowOff>47625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D0A3EDE-89B0-4A35-889D-CC06BCA0CD37}"/>
            </a:ext>
          </a:extLst>
        </xdr:cNvPr>
        <xdr:cNvSpPr/>
      </xdr:nvSpPr>
      <xdr:spPr>
        <a:xfrm>
          <a:off x="4524375" y="2436495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RESUMO</a:t>
          </a:r>
          <a:r>
            <a:rPr lang="pt-BR" sz="1100" baseline="0"/>
            <a:t> POR ANO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202</xdr:row>
      <xdr:rowOff>9525</xdr:rowOff>
    </xdr:from>
    <xdr:to>
      <xdr:col>3</xdr:col>
      <xdr:colOff>2009775</xdr:colOff>
      <xdr:row>203</xdr:row>
      <xdr:rowOff>57150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445534-7F09-CE80-0D8A-5814128CD46F}"/>
            </a:ext>
          </a:extLst>
        </xdr:cNvPr>
        <xdr:cNvSpPr/>
      </xdr:nvSpPr>
      <xdr:spPr>
        <a:xfrm>
          <a:off x="4448175" y="38490525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GERAL</a:t>
          </a:r>
        </a:p>
        <a:p>
          <a:pPr algn="ctr"/>
          <a:endParaRPr lang="pt-BR" sz="1100"/>
        </a:p>
      </xdr:txBody>
    </xdr:sp>
    <xdr:clientData/>
  </xdr:twoCellAnchor>
  <xdr:twoCellAnchor>
    <xdr:from>
      <xdr:col>3</xdr:col>
      <xdr:colOff>0</xdr:colOff>
      <xdr:row>204</xdr:row>
      <xdr:rowOff>0</xdr:rowOff>
    </xdr:from>
    <xdr:to>
      <xdr:col>3</xdr:col>
      <xdr:colOff>2009775</xdr:colOff>
      <xdr:row>205</xdr:row>
      <xdr:rowOff>47625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2AAC58-90F4-46C8-B33A-C82F381CF08C}"/>
            </a:ext>
          </a:extLst>
        </xdr:cNvPr>
        <xdr:cNvSpPr/>
      </xdr:nvSpPr>
      <xdr:spPr>
        <a:xfrm>
          <a:off x="4448175" y="388620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2017</a:t>
          </a:r>
        </a:p>
      </xdr:txBody>
    </xdr:sp>
    <xdr:clientData/>
  </xdr:twoCellAnchor>
  <xdr:twoCellAnchor>
    <xdr:from>
      <xdr:col>3</xdr:col>
      <xdr:colOff>0</xdr:colOff>
      <xdr:row>206</xdr:row>
      <xdr:rowOff>0</xdr:rowOff>
    </xdr:from>
    <xdr:to>
      <xdr:col>3</xdr:col>
      <xdr:colOff>2009775</xdr:colOff>
      <xdr:row>207</xdr:row>
      <xdr:rowOff>47625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8E3A34F-84D4-49BD-BCB0-F8260DAD66DF}"/>
            </a:ext>
          </a:extLst>
        </xdr:cNvPr>
        <xdr:cNvSpPr/>
      </xdr:nvSpPr>
      <xdr:spPr>
        <a:xfrm>
          <a:off x="4448175" y="392430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2018</a:t>
          </a:r>
        </a:p>
      </xdr:txBody>
    </xdr:sp>
    <xdr:clientData/>
  </xdr:twoCellAnchor>
  <xdr:twoCellAnchor>
    <xdr:from>
      <xdr:col>3</xdr:col>
      <xdr:colOff>0</xdr:colOff>
      <xdr:row>208</xdr:row>
      <xdr:rowOff>0</xdr:rowOff>
    </xdr:from>
    <xdr:to>
      <xdr:col>3</xdr:col>
      <xdr:colOff>2009775</xdr:colOff>
      <xdr:row>209</xdr:row>
      <xdr:rowOff>47625</xdr:rowOff>
    </xdr:to>
    <xdr:sp macro="" textlink="">
      <xdr:nvSpPr>
        <xdr:cNvPr id="7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B369EB-8DF2-4F4B-90FC-59BE91BFF253}"/>
            </a:ext>
          </a:extLst>
        </xdr:cNvPr>
        <xdr:cNvSpPr/>
      </xdr:nvSpPr>
      <xdr:spPr>
        <a:xfrm>
          <a:off x="4448175" y="396240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2019</a:t>
          </a:r>
        </a:p>
      </xdr:txBody>
    </xdr:sp>
    <xdr:clientData/>
  </xdr:twoCellAnchor>
  <xdr:twoCellAnchor>
    <xdr:from>
      <xdr:col>3</xdr:col>
      <xdr:colOff>0</xdr:colOff>
      <xdr:row>210</xdr:row>
      <xdr:rowOff>0</xdr:rowOff>
    </xdr:from>
    <xdr:to>
      <xdr:col>3</xdr:col>
      <xdr:colOff>2009775</xdr:colOff>
      <xdr:row>211</xdr:row>
      <xdr:rowOff>47625</xdr:rowOff>
    </xdr:to>
    <xdr:sp macro="" textlink="">
      <xdr:nvSpPr>
        <xdr:cNvPr id="8" name="Retângulo: Canto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B3DCA7E-A58F-4615-B599-A6BDAC7B6590}"/>
            </a:ext>
          </a:extLst>
        </xdr:cNvPr>
        <xdr:cNvSpPr/>
      </xdr:nvSpPr>
      <xdr:spPr>
        <a:xfrm>
          <a:off x="4448175" y="400050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2020</a:t>
          </a:r>
        </a:p>
      </xdr:txBody>
    </xdr:sp>
    <xdr:clientData/>
  </xdr:twoCellAnchor>
  <xdr:twoCellAnchor>
    <xdr:from>
      <xdr:col>3</xdr:col>
      <xdr:colOff>0</xdr:colOff>
      <xdr:row>212</xdr:row>
      <xdr:rowOff>0</xdr:rowOff>
    </xdr:from>
    <xdr:to>
      <xdr:col>3</xdr:col>
      <xdr:colOff>2009775</xdr:colOff>
      <xdr:row>213</xdr:row>
      <xdr:rowOff>47625</xdr:rowOff>
    </xdr:to>
    <xdr:sp macro="" textlink="">
      <xdr:nvSpPr>
        <xdr:cNvPr id="9" name="Retângulo: Cantos Arredondado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7871AC-E541-4A72-92E1-64035C8C9783}"/>
            </a:ext>
          </a:extLst>
        </xdr:cNvPr>
        <xdr:cNvSpPr/>
      </xdr:nvSpPr>
      <xdr:spPr>
        <a:xfrm>
          <a:off x="4448175" y="403860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2021</a:t>
          </a:r>
        </a:p>
      </xdr:txBody>
    </xdr:sp>
    <xdr:clientData/>
  </xdr:twoCellAnchor>
  <xdr:twoCellAnchor>
    <xdr:from>
      <xdr:col>3</xdr:col>
      <xdr:colOff>0</xdr:colOff>
      <xdr:row>214</xdr:row>
      <xdr:rowOff>0</xdr:rowOff>
    </xdr:from>
    <xdr:to>
      <xdr:col>3</xdr:col>
      <xdr:colOff>2009775</xdr:colOff>
      <xdr:row>215</xdr:row>
      <xdr:rowOff>47625</xdr:rowOff>
    </xdr:to>
    <xdr:sp macro="" textlink="">
      <xdr:nvSpPr>
        <xdr:cNvPr id="10" name="Retângulo: Cantos Arredondado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7252DE4-D6AF-4565-919D-9923B4055962}"/>
            </a:ext>
          </a:extLst>
        </xdr:cNvPr>
        <xdr:cNvSpPr/>
      </xdr:nvSpPr>
      <xdr:spPr>
        <a:xfrm>
          <a:off x="4448175" y="407670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2022</a:t>
          </a:r>
        </a:p>
      </xdr:txBody>
    </xdr:sp>
    <xdr:clientData/>
  </xdr:twoCellAnchor>
  <xdr:twoCellAnchor>
    <xdr:from>
      <xdr:col>3</xdr:col>
      <xdr:colOff>0</xdr:colOff>
      <xdr:row>216</xdr:row>
      <xdr:rowOff>0</xdr:rowOff>
    </xdr:from>
    <xdr:to>
      <xdr:col>3</xdr:col>
      <xdr:colOff>2009775</xdr:colOff>
      <xdr:row>217</xdr:row>
      <xdr:rowOff>47625</xdr:rowOff>
    </xdr:to>
    <xdr:sp macro="" textlink="">
      <xdr:nvSpPr>
        <xdr:cNvPr id="11" name="Retângulo: Cantos Arredondados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9A32DA4-0233-4032-B898-442787AD6B62}"/>
            </a:ext>
          </a:extLst>
        </xdr:cNvPr>
        <xdr:cNvSpPr/>
      </xdr:nvSpPr>
      <xdr:spPr>
        <a:xfrm>
          <a:off x="4448175" y="41148000"/>
          <a:ext cx="2009775" cy="238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RESUMO</a:t>
          </a:r>
          <a:r>
            <a:rPr lang="pt-BR" sz="1100" baseline="0"/>
            <a:t> POR ANO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171</xdr:row>
      <xdr:rowOff>171450</xdr:rowOff>
    </xdr:from>
    <xdr:to>
      <xdr:col>4</xdr:col>
      <xdr:colOff>0</xdr:colOff>
      <xdr:row>173</xdr:row>
      <xdr:rowOff>9525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C9A45C-7169-4BD6-ABC6-D61AA1896056}"/>
            </a:ext>
          </a:extLst>
        </xdr:cNvPr>
        <xdr:cNvSpPr/>
      </xdr:nvSpPr>
      <xdr:spPr>
        <a:xfrm>
          <a:off x="4124325" y="32746950"/>
          <a:ext cx="1400175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2016</a:t>
          </a:r>
        </a:p>
      </xdr:txBody>
    </xdr:sp>
    <xdr:clientData/>
  </xdr:twoCellAnchor>
  <xdr:twoCellAnchor>
    <xdr:from>
      <xdr:col>3</xdr:col>
      <xdr:colOff>0</xdr:colOff>
      <xdr:row>170</xdr:row>
      <xdr:rowOff>0</xdr:rowOff>
    </xdr:from>
    <xdr:to>
      <xdr:col>4</xdr:col>
      <xdr:colOff>0</xdr:colOff>
      <xdr:row>171</xdr:row>
      <xdr:rowOff>28575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26ABC5-7F88-4988-BAB5-64D9B6C4A95B}"/>
            </a:ext>
          </a:extLst>
        </xdr:cNvPr>
        <xdr:cNvSpPr/>
      </xdr:nvSpPr>
      <xdr:spPr>
        <a:xfrm>
          <a:off x="4124325" y="32385000"/>
          <a:ext cx="1400175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GERAL</a:t>
          </a:r>
        </a:p>
      </xdr:txBody>
    </xdr:sp>
    <xdr:clientData/>
  </xdr:twoCellAnchor>
  <xdr:twoCellAnchor>
    <xdr:from>
      <xdr:col>3</xdr:col>
      <xdr:colOff>0</xdr:colOff>
      <xdr:row>174</xdr:row>
      <xdr:rowOff>0</xdr:rowOff>
    </xdr:from>
    <xdr:to>
      <xdr:col>4</xdr:col>
      <xdr:colOff>0</xdr:colOff>
      <xdr:row>175</xdr:row>
      <xdr:rowOff>28575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A9E3C0D-73E3-419F-84F5-266E9E96EF28}"/>
            </a:ext>
          </a:extLst>
        </xdr:cNvPr>
        <xdr:cNvSpPr/>
      </xdr:nvSpPr>
      <xdr:spPr>
        <a:xfrm>
          <a:off x="4124325" y="33147000"/>
          <a:ext cx="1400175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2018</a:t>
          </a:r>
        </a:p>
      </xdr:txBody>
    </xdr:sp>
    <xdr:clientData/>
  </xdr:twoCellAnchor>
  <xdr:twoCellAnchor>
    <xdr:from>
      <xdr:col>3</xdr:col>
      <xdr:colOff>0</xdr:colOff>
      <xdr:row>176</xdr:row>
      <xdr:rowOff>0</xdr:rowOff>
    </xdr:from>
    <xdr:to>
      <xdr:col>4</xdr:col>
      <xdr:colOff>0</xdr:colOff>
      <xdr:row>177</xdr:row>
      <xdr:rowOff>28575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DC1423-F684-493F-803D-93C6EB6C9ECD}"/>
            </a:ext>
          </a:extLst>
        </xdr:cNvPr>
        <xdr:cNvSpPr/>
      </xdr:nvSpPr>
      <xdr:spPr>
        <a:xfrm>
          <a:off x="4124325" y="33528000"/>
          <a:ext cx="1400175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2019</a:t>
          </a:r>
        </a:p>
      </xdr:txBody>
    </xdr:sp>
    <xdr:clientData/>
  </xdr:twoCellAnchor>
  <xdr:twoCellAnchor>
    <xdr:from>
      <xdr:col>3</xdr:col>
      <xdr:colOff>0</xdr:colOff>
      <xdr:row>178</xdr:row>
      <xdr:rowOff>0</xdr:rowOff>
    </xdr:from>
    <xdr:to>
      <xdr:col>4</xdr:col>
      <xdr:colOff>0</xdr:colOff>
      <xdr:row>179</xdr:row>
      <xdr:rowOff>28575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897A7F-A2F6-4C82-824B-C7BD7B07EE41}"/>
            </a:ext>
          </a:extLst>
        </xdr:cNvPr>
        <xdr:cNvSpPr/>
      </xdr:nvSpPr>
      <xdr:spPr>
        <a:xfrm>
          <a:off x="4124325" y="33909000"/>
          <a:ext cx="1400175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2020</a:t>
          </a:r>
        </a:p>
      </xdr:txBody>
    </xdr:sp>
    <xdr:clientData/>
  </xdr:twoCellAnchor>
  <xdr:twoCellAnchor>
    <xdr:from>
      <xdr:col>3</xdr:col>
      <xdr:colOff>0</xdr:colOff>
      <xdr:row>180</xdr:row>
      <xdr:rowOff>0</xdr:rowOff>
    </xdr:from>
    <xdr:to>
      <xdr:col>4</xdr:col>
      <xdr:colOff>0</xdr:colOff>
      <xdr:row>181</xdr:row>
      <xdr:rowOff>28575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0A0CF0-EB0A-48D7-BFEA-D30410E080D4}"/>
            </a:ext>
          </a:extLst>
        </xdr:cNvPr>
        <xdr:cNvSpPr/>
      </xdr:nvSpPr>
      <xdr:spPr>
        <a:xfrm>
          <a:off x="4124325" y="34290000"/>
          <a:ext cx="1400175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2021</a:t>
          </a:r>
        </a:p>
      </xdr:txBody>
    </xdr:sp>
    <xdr:clientData/>
  </xdr:twoCellAnchor>
  <xdr:twoCellAnchor>
    <xdr:from>
      <xdr:col>3</xdr:col>
      <xdr:colOff>0</xdr:colOff>
      <xdr:row>182</xdr:row>
      <xdr:rowOff>0</xdr:rowOff>
    </xdr:from>
    <xdr:to>
      <xdr:col>4</xdr:col>
      <xdr:colOff>0</xdr:colOff>
      <xdr:row>183</xdr:row>
      <xdr:rowOff>28575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66C49C8-7F8B-4285-8BF5-7DD5C34F4E70}"/>
            </a:ext>
          </a:extLst>
        </xdr:cNvPr>
        <xdr:cNvSpPr/>
      </xdr:nvSpPr>
      <xdr:spPr>
        <a:xfrm>
          <a:off x="4124325" y="34671000"/>
          <a:ext cx="1400175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2022</a:t>
          </a:r>
        </a:p>
      </xdr:txBody>
    </xdr:sp>
    <xdr:clientData/>
  </xdr:twoCellAnchor>
  <xdr:twoCellAnchor>
    <xdr:from>
      <xdr:col>3</xdr:col>
      <xdr:colOff>0</xdr:colOff>
      <xdr:row>184</xdr:row>
      <xdr:rowOff>0</xdr:rowOff>
    </xdr:from>
    <xdr:to>
      <xdr:col>4</xdr:col>
      <xdr:colOff>0</xdr:colOff>
      <xdr:row>185</xdr:row>
      <xdr:rowOff>28575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DC3D281-C102-4E57-9FBE-28F53E59DD6C}"/>
            </a:ext>
          </a:extLst>
        </xdr:cNvPr>
        <xdr:cNvSpPr/>
      </xdr:nvSpPr>
      <xdr:spPr>
        <a:xfrm>
          <a:off x="4124325" y="35052000"/>
          <a:ext cx="1400175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RESUMO POR ANO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123826</xdr:rowOff>
    </xdr:from>
    <xdr:to>
      <xdr:col>3</xdr:col>
      <xdr:colOff>1304925</xdr:colOff>
      <xdr:row>20</xdr:row>
      <xdr:rowOff>180976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FEE892-F02F-447B-B719-09557120EC2B}"/>
            </a:ext>
          </a:extLst>
        </xdr:cNvPr>
        <xdr:cNvSpPr/>
      </xdr:nvSpPr>
      <xdr:spPr>
        <a:xfrm>
          <a:off x="3819525" y="3743326"/>
          <a:ext cx="13049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2017</a:t>
          </a:r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1304925</xdr:colOff>
      <xdr:row>19</xdr:row>
      <xdr:rowOff>57150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2D228-B429-455B-9551-281E452A7684}"/>
            </a:ext>
          </a:extLst>
        </xdr:cNvPr>
        <xdr:cNvSpPr/>
      </xdr:nvSpPr>
      <xdr:spPr>
        <a:xfrm>
          <a:off x="3819525" y="3429000"/>
          <a:ext cx="13049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2016</a:t>
          </a: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1304925</xdr:colOff>
      <xdr:row>17</xdr:row>
      <xdr:rowOff>57150</xdr:rowOff>
    </xdr:to>
    <xdr:sp macro="" textlink="">
      <xdr:nvSpPr>
        <xdr:cNvPr id="7" name="Retângulo: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76F0B3-1077-4BC2-9B99-8B789E0AFCE0}"/>
            </a:ext>
          </a:extLst>
        </xdr:cNvPr>
        <xdr:cNvSpPr/>
      </xdr:nvSpPr>
      <xdr:spPr>
        <a:xfrm>
          <a:off x="3819525" y="3048000"/>
          <a:ext cx="13049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GERAL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1304925</xdr:colOff>
      <xdr:row>23</xdr:row>
      <xdr:rowOff>57150</xdr:rowOff>
    </xdr:to>
    <xdr:sp macro="" textlink="">
      <xdr:nvSpPr>
        <xdr:cNvPr id="8" name="Retângulo: Canto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4DF9A14-3873-4E0E-A92B-1FADD4AF997B}"/>
            </a:ext>
          </a:extLst>
        </xdr:cNvPr>
        <xdr:cNvSpPr/>
      </xdr:nvSpPr>
      <xdr:spPr>
        <a:xfrm>
          <a:off x="3819525" y="4191000"/>
          <a:ext cx="13049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2019</a:t>
          </a: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1304925</xdr:colOff>
      <xdr:row>25</xdr:row>
      <xdr:rowOff>57150</xdr:rowOff>
    </xdr:to>
    <xdr:sp macro="" textlink="">
      <xdr:nvSpPr>
        <xdr:cNvPr id="9" name="Retângulo: Cantos Arredondado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D6B28B-EB65-4936-95A3-2E979A93ADF5}"/>
            </a:ext>
          </a:extLst>
        </xdr:cNvPr>
        <xdr:cNvSpPr/>
      </xdr:nvSpPr>
      <xdr:spPr>
        <a:xfrm>
          <a:off x="3819525" y="4572000"/>
          <a:ext cx="13049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2020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1304925</xdr:colOff>
      <xdr:row>27</xdr:row>
      <xdr:rowOff>57150</xdr:rowOff>
    </xdr:to>
    <xdr:sp macro="" textlink="">
      <xdr:nvSpPr>
        <xdr:cNvPr id="10" name="Retângulo: Cantos Arredondados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E7A7B5-C3A0-42E5-83F8-C3ABC4C2CE4D}"/>
            </a:ext>
          </a:extLst>
        </xdr:cNvPr>
        <xdr:cNvSpPr/>
      </xdr:nvSpPr>
      <xdr:spPr>
        <a:xfrm>
          <a:off x="3819525" y="4953000"/>
          <a:ext cx="13049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2021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1304925</xdr:colOff>
      <xdr:row>29</xdr:row>
      <xdr:rowOff>57150</xdr:rowOff>
    </xdr:to>
    <xdr:sp macro="" textlink="">
      <xdr:nvSpPr>
        <xdr:cNvPr id="11" name="Retângulo: Cantos Arredondados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04007E4-0249-43A0-A289-1BC0D2A750A7}"/>
            </a:ext>
          </a:extLst>
        </xdr:cNvPr>
        <xdr:cNvSpPr/>
      </xdr:nvSpPr>
      <xdr:spPr>
        <a:xfrm>
          <a:off x="3819525" y="5334000"/>
          <a:ext cx="13049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2022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1304925</xdr:colOff>
      <xdr:row>31</xdr:row>
      <xdr:rowOff>57150</xdr:rowOff>
    </xdr:to>
    <xdr:sp macro="" textlink="">
      <xdr:nvSpPr>
        <xdr:cNvPr id="12" name="Retângulo: Cantos Arredondados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FBCB3EA-704C-4E4A-B629-F5B0352B066F}"/>
            </a:ext>
          </a:extLst>
        </xdr:cNvPr>
        <xdr:cNvSpPr/>
      </xdr:nvSpPr>
      <xdr:spPr>
        <a:xfrm>
          <a:off x="3819525" y="5715000"/>
          <a:ext cx="13049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RESUMO POR ANO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142876</xdr:rowOff>
    </xdr:from>
    <xdr:to>
      <xdr:col>3</xdr:col>
      <xdr:colOff>1352550</xdr:colOff>
      <xdr:row>24</xdr:row>
      <xdr:rowOff>38100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36F362-A117-4246-9DB8-0ABDF5399950}"/>
            </a:ext>
          </a:extLst>
        </xdr:cNvPr>
        <xdr:cNvSpPr/>
      </xdr:nvSpPr>
      <xdr:spPr>
        <a:xfrm>
          <a:off x="4362450" y="4333876"/>
          <a:ext cx="1352550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GERAL</a:t>
          </a: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1352550</xdr:colOff>
      <xdr:row>26</xdr:row>
      <xdr:rowOff>85724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2B4374-53E9-4A41-8366-89FD11307F13}"/>
            </a:ext>
          </a:extLst>
        </xdr:cNvPr>
        <xdr:cNvSpPr/>
      </xdr:nvSpPr>
      <xdr:spPr>
        <a:xfrm>
          <a:off x="4362450" y="4762500"/>
          <a:ext cx="1352550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2016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1352550</xdr:colOff>
      <xdr:row>28</xdr:row>
      <xdr:rowOff>85724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9CE06D-6553-4046-9393-90402E5EBE39}"/>
            </a:ext>
          </a:extLst>
        </xdr:cNvPr>
        <xdr:cNvSpPr/>
      </xdr:nvSpPr>
      <xdr:spPr>
        <a:xfrm>
          <a:off x="4362450" y="5143500"/>
          <a:ext cx="1352550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2017</a:t>
          </a: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1352550</xdr:colOff>
      <xdr:row>30</xdr:row>
      <xdr:rowOff>85724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79BECB-071A-4855-A9EC-4D8C0AA38E8B}"/>
            </a:ext>
          </a:extLst>
        </xdr:cNvPr>
        <xdr:cNvSpPr/>
      </xdr:nvSpPr>
      <xdr:spPr>
        <a:xfrm>
          <a:off x="4362450" y="5524500"/>
          <a:ext cx="1352550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2018</a:t>
          </a:r>
        </a:p>
      </xdr:txBody>
    </xdr:sp>
    <xdr:clientData/>
  </xdr:twoCellAnchor>
  <xdr:twoCellAnchor>
    <xdr:from>
      <xdr:col>3</xdr:col>
      <xdr:colOff>0</xdr:colOff>
      <xdr:row>31</xdr:row>
      <xdr:rowOff>0</xdr:rowOff>
    </xdr:from>
    <xdr:to>
      <xdr:col>3</xdr:col>
      <xdr:colOff>1352550</xdr:colOff>
      <xdr:row>32</xdr:row>
      <xdr:rowOff>85724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E5341FA-0CA5-45CB-B9F9-5088842C2E61}"/>
            </a:ext>
          </a:extLst>
        </xdr:cNvPr>
        <xdr:cNvSpPr/>
      </xdr:nvSpPr>
      <xdr:spPr>
        <a:xfrm>
          <a:off x="4362450" y="5905500"/>
          <a:ext cx="1352550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2020</a:t>
          </a: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1352550</xdr:colOff>
      <xdr:row>34</xdr:row>
      <xdr:rowOff>85724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0DEFA84-531B-437D-A926-EB5DED54F356}"/>
            </a:ext>
          </a:extLst>
        </xdr:cNvPr>
        <xdr:cNvSpPr/>
      </xdr:nvSpPr>
      <xdr:spPr>
        <a:xfrm>
          <a:off x="4362450" y="6286500"/>
          <a:ext cx="1352550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2021</a:t>
          </a: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1352550</xdr:colOff>
      <xdr:row>36</xdr:row>
      <xdr:rowOff>85724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D1CDE3C-D2EF-4627-9A3D-3D1FB2DE7348}"/>
            </a:ext>
          </a:extLst>
        </xdr:cNvPr>
        <xdr:cNvSpPr/>
      </xdr:nvSpPr>
      <xdr:spPr>
        <a:xfrm>
          <a:off x="4362450" y="6667500"/>
          <a:ext cx="1352550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2022</a:t>
          </a: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1352550</xdr:colOff>
      <xdr:row>38</xdr:row>
      <xdr:rowOff>85724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A910336-E9C7-4C6F-A1E4-AB945292654A}"/>
            </a:ext>
          </a:extLst>
        </xdr:cNvPr>
        <xdr:cNvSpPr/>
      </xdr:nvSpPr>
      <xdr:spPr>
        <a:xfrm>
          <a:off x="4362450" y="7048500"/>
          <a:ext cx="1352550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RESUMO POR ANO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152400</xdr:rowOff>
    </xdr:from>
    <xdr:to>
      <xdr:col>4</xdr:col>
      <xdr:colOff>19050</xdr:colOff>
      <xdr:row>10</xdr:row>
      <xdr:rowOff>19050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6E3D77-64A4-4382-8D88-73BD379B9F59}"/>
            </a:ext>
          </a:extLst>
        </xdr:cNvPr>
        <xdr:cNvSpPr/>
      </xdr:nvSpPr>
      <xdr:spPr>
        <a:xfrm>
          <a:off x="3848100" y="1676400"/>
          <a:ext cx="14192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GERAL</a:t>
          </a: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4</xdr:col>
      <xdr:colOff>19050</xdr:colOff>
      <xdr:row>12</xdr:row>
      <xdr:rowOff>57150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103EBC-51FD-42A6-ABC1-273EFCC29FD2}"/>
            </a:ext>
          </a:extLst>
        </xdr:cNvPr>
        <xdr:cNvSpPr/>
      </xdr:nvSpPr>
      <xdr:spPr>
        <a:xfrm>
          <a:off x="3848100" y="2095500"/>
          <a:ext cx="14192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2016</a:t>
          </a: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4</xdr:col>
      <xdr:colOff>19050</xdr:colOff>
      <xdr:row>14</xdr:row>
      <xdr:rowOff>57150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F95C5C-EDBD-4FE3-97BC-3A9860C09044}"/>
            </a:ext>
          </a:extLst>
        </xdr:cNvPr>
        <xdr:cNvSpPr/>
      </xdr:nvSpPr>
      <xdr:spPr>
        <a:xfrm>
          <a:off x="3848100" y="2476500"/>
          <a:ext cx="14192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2017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4</xdr:col>
      <xdr:colOff>19050</xdr:colOff>
      <xdr:row>16</xdr:row>
      <xdr:rowOff>57150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F2CB7F7-1A19-4284-AE28-FDAA9EC1ED42}"/>
            </a:ext>
          </a:extLst>
        </xdr:cNvPr>
        <xdr:cNvSpPr/>
      </xdr:nvSpPr>
      <xdr:spPr>
        <a:xfrm>
          <a:off x="3848100" y="2857500"/>
          <a:ext cx="14192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2018</a:t>
          </a: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4</xdr:col>
      <xdr:colOff>19050</xdr:colOff>
      <xdr:row>18</xdr:row>
      <xdr:rowOff>57150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C6B8334-9123-4433-9FF0-AD74ABC53514}"/>
            </a:ext>
          </a:extLst>
        </xdr:cNvPr>
        <xdr:cNvSpPr/>
      </xdr:nvSpPr>
      <xdr:spPr>
        <a:xfrm>
          <a:off x="3848100" y="3238500"/>
          <a:ext cx="14192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2019</a:t>
          </a: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4</xdr:col>
      <xdr:colOff>19050</xdr:colOff>
      <xdr:row>20</xdr:row>
      <xdr:rowOff>57150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24AB244-6477-4466-839D-EBE87F0B0CF8}"/>
            </a:ext>
          </a:extLst>
        </xdr:cNvPr>
        <xdr:cNvSpPr/>
      </xdr:nvSpPr>
      <xdr:spPr>
        <a:xfrm>
          <a:off x="3848100" y="3619500"/>
          <a:ext cx="14192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2021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4</xdr:col>
      <xdr:colOff>19050</xdr:colOff>
      <xdr:row>22</xdr:row>
      <xdr:rowOff>57150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FB9CDED-CFFF-4A9D-B414-B3C3EDF3BEE7}"/>
            </a:ext>
          </a:extLst>
        </xdr:cNvPr>
        <xdr:cNvSpPr/>
      </xdr:nvSpPr>
      <xdr:spPr>
        <a:xfrm>
          <a:off x="3848100" y="4000500"/>
          <a:ext cx="14192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2022</a:t>
          </a:r>
        </a:p>
      </xdr:txBody>
    </xdr: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19050</xdr:colOff>
      <xdr:row>24</xdr:row>
      <xdr:rowOff>57150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15A3CBC-076D-4E79-8924-02467DDE038E}"/>
            </a:ext>
          </a:extLst>
        </xdr:cNvPr>
        <xdr:cNvSpPr/>
      </xdr:nvSpPr>
      <xdr:spPr>
        <a:xfrm>
          <a:off x="3848100" y="4381500"/>
          <a:ext cx="141922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RESUMO POR ANO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44</xdr:row>
      <xdr:rowOff>1</xdr:rowOff>
    </xdr:from>
    <xdr:to>
      <xdr:col>3</xdr:col>
      <xdr:colOff>1371600</xdr:colOff>
      <xdr:row>45</xdr:row>
      <xdr:rowOff>28575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E6A683-D27A-4DCA-877E-556AD35FA88B}"/>
            </a:ext>
          </a:extLst>
        </xdr:cNvPr>
        <xdr:cNvSpPr/>
      </xdr:nvSpPr>
      <xdr:spPr>
        <a:xfrm>
          <a:off x="4181475" y="8382001"/>
          <a:ext cx="1371600" cy="2190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GERAL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3</xdr:col>
      <xdr:colOff>1371600</xdr:colOff>
      <xdr:row>47</xdr:row>
      <xdr:rowOff>28574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7D8DA6-54B4-438F-A5A8-C0AF887BB2EB}"/>
            </a:ext>
          </a:extLst>
        </xdr:cNvPr>
        <xdr:cNvSpPr/>
      </xdr:nvSpPr>
      <xdr:spPr>
        <a:xfrm>
          <a:off x="4181475" y="8763000"/>
          <a:ext cx="1371600" cy="2190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2016</a:t>
          </a: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1371600</xdr:colOff>
      <xdr:row>49</xdr:row>
      <xdr:rowOff>28574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13435F-92F8-4020-A767-E0BA1E829DCD}"/>
            </a:ext>
          </a:extLst>
        </xdr:cNvPr>
        <xdr:cNvSpPr/>
      </xdr:nvSpPr>
      <xdr:spPr>
        <a:xfrm>
          <a:off x="4181475" y="9144000"/>
          <a:ext cx="1371600" cy="2190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2017</a:t>
          </a:r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1371600</xdr:colOff>
      <xdr:row>51</xdr:row>
      <xdr:rowOff>28574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7D306A5-5327-420F-8012-878369F9A72D}"/>
            </a:ext>
          </a:extLst>
        </xdr:cNvPr>
        <xdr:cNvSpPr/>
      </xdr:nvSpPr>
      <xdr:spPr>
        <a:xfrm>
          <a:off x="4181475" y="9525000"/>
          <a:ext cx="1371600" cy="2190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2018</a:t>
          </a:r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1371600</xdr:colOff>
      <xdr:row>53</xdr:row>
      <xdr:rowOff>28574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A68A42-68B2-48C0-ADA3-CFB5A2371F76}"/>
            </a:ext>
          </a:extLst>
        </xdr:cNvPr>
        <xdr:cNvSpPr/>
      </xdr:nvSpPr>
      <xdr:spPr>
        <a:xfrm>
          <a:off x="4181475" y="9906000"/>
          <a:ext cx="1371600" cy="2190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2019</a:t>
          </a:r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3</xdr:col>
      <xdr:colOff>1371600</xdr:colOff>
      <xdr:row>55</xdr:row>
      <xdr:rowOff>28574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856A1B9-B976-4E67-85D4-C1EBFD31C226}"/>
            </a:ext>
          </a:extLst>
        </xdr:cNvPr>
        <xdr:cNvSpPr/>
      </xdr:nvSpPr>
      <xdr:spPr>
        <a:xfrm>
          <a:off x="4181475" y="10287000"/>
          <a:ext cx="1371600" cy="2190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2020</a:t>
          </a:r>
        </a:p>
      </xdr:txBody>
    </xdr:sp>
    <xdr:clientData/>
  </xdr:twoCellAnchor>
  <xdr:twoCellAnchor>
    <xdr:from>
      <xdr:col>3</xdr:col>
      <xdr:colOff>0</xdr:colOff>
      <xdr:row>56</xdr:row>
      <xdr:rowOff>0</xdr:rowOff>
    </xdr:from>
    <xdr:to>
      <xdr:col>3</xdr:col>
      <xdr:colOff>1371600</xdr:colOff>
      <xdr:row>57</xdr:row>
      <xdr:rowOff>28574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A319BDB-535B-4203-A5D8-F98F80309431}"/>
            </a:ext>
          </a:extLst>
        </xdr:cNvPr>
        <xdr:cNvSpPr/>
      </xdr:nvSpPr>
      <xdr:spPr>
        <a:xfrm>
          <a:off x="4181475" y="10668000"/>
          <a:ext cx="1371600" cy="2190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2022</a:t>
          </a:r>
        </a:p>
      </xdr:txBody>
    </xdr:sp>
    <xdr:clientData/>
  </xdr:twoCellAnchor>
  <xdr:twoCellAnchor>
    <xdr:from>
      <xdr:col>3</xdr:col>
      <xdr:colOff>0</xdr:colOff>
      <xdr:row>58</xdr:row>
      <xdr:rowOff>0</xdr:rowOff>
    </xdr:from>
    <xdr:to>
      <xdr:col>3</xdr:col>
      <xdr:colOff>1371600</xdr:colOff>
      <xdr:row>59</xdr:row>
      <xdr:rowOff>28574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205DCBC-06D4-4AB5-92A4-D5AA03B833C1}"/>
            </a:ext>
          </a:extLst>
        </xdr:cNvPr>
        <xdr:cNvSpPr/>
      </xdr:nvSpPr>
      <xdr:spPr>
        <a:xfrm>
          <a:off x="4181475" y="11049000"/>
          <a:ext cx="1371600" cy="2190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RESUMO</a:t>
          </a:r>
          <a:r>
            <a:rPr lang="pt-BR" sz="1100" baseline="0"/>
            <a:t> POR ANO</a:t>
          </a:r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111</xdr:row>
      <xdr:rowOff>161926</xdr:rowOff>
    </xdr:from>
    <xdr:to>
      <xdr:col>4</xdr:col>
      <xdr:colOff>0</xdr:colOff>
      <xdr:row>113</xdr:row>
      <xdr:rowOff>38100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0909C7-15B0-4AA3-99C9-70A592ECF748}"/>
            </a:ext>
          </a:extLst>
        </xdr:cNvPr>
        <xdr:cNvSpPr/>
      </xdr:nvSpPr>
      <xdr:spPr>
        <a:xfrm>
          <a:off x="4667250" y="21307426"/>
          <a:ext cx="1400175" cy="2571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GERAL</a:t>
          </a:r>
        </a:p>
      </xdr:txBody>
    </xdr:sp>
    <xdr:clientData/>
  </xdr:twoCellAnchor>
  <xdr:twoCellAnchor>
    <xdr:from>
      <xdr:col>3</xdr:col>
      <xdr:colOff>0</xdr:colOff>
      <xdr:row>114</xdr:row>
      <xdr:rowOff>0</xdr:rowOff>
    </xdr:from>
    <xdr:to>
      <xdr:col>4</xdr:col>
      <xdr:colOff>0</xdr:colOff>
      <xdr:row>115</xdr:row>
      <xdr:rowOff>66674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3C2DCA-0A93-4437-B420-041AC2696547}"/>
            </a:ext>
          </a:extLst>
        </xdr:cNvPr>
        <xdr:cNvSpPr/>
      </xdr:nvSpPr>
      <xdr:spPr>
        <a:xfrm>
          <a:off x="4667250" y="21717000"/>
          <a:ext cx="1400175" cy="2571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2016</a:t>
          </a:r>
        </a:p>
      </xdr:txBody>
    </xdr:sp>
    <xdr:clientData/>
  </xdr:twoCellAnchor>
  <xdr:twoCellAnchor>
    <xdr:from>
      <xdr:col>3</xdr:col>
      <xdr:colOff>0</xdr:colOff>
      <xdr:row>116</xdr:row>
      <xdr:rowOff>0</xdr:rowOff>
    </xdr:from>
    <xdr:to>
      <xdr:col>4</xdr:col>
      <xdr:colOff>0</xdr:colOff>
      <xdr:row>117</xdr:row>
      <xdr:rowOff>66674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FAAC3D-9D75-4A02-A2D4-C3C221BA1FDD}"/>
            </a:ext>
          </a:extLst>
        </xdr:cNvPr>
        <xdr:cNvSpPr/>
      </xdr:nvSpPr>
      <xdr:spPr>
        <a:xfrm>
          <a:off x="4667250" y="22098000"/>
          <a:ext cx="1400175" cy="2571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2017</a:t>
          </a:r>
        </a:p>
      </xdr:txBody>
    </xdr:sp>
    <xdr:clientData/>
  </xdr:twoCellAnchor>
  <xdr:twoCellAnchor>
    <xdr:from>
      <xdr:col>3</xdr:col>
      <xdr:colOff>0</xdr:colOff>
      <xdr:row>118</xdr:row>
      <xdr:rowOff>0</xdr:rowOff>
    </xdr:from>
    <xdr:to>
      <xdr:col>4</xdr:col>
      <xdr:colOff>0</xdr:colOff>
      <xdr:row>119</xdr:row>
      <xdr:rowOff>66674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301FA09-81B2-4553-9A53-47AE733C5DD6}"/>
            </a:ext>
          </a:extLst>
        </xdr:cNvPr>
        <xdr:cNvSpPr/>
      </xdr:nvSpPr>
      <xdr:spPr>
        <a:xfrm>
          <a:off x="4667250" y="22479000"/>
          <a:ext cx="1400175" cy="2571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2018</a:t>
          </a:r>
        </a:p>
      </xdr:txBody>
    </xdr:sp>
    <xdr:clientData/>
  </xdr:twoCellAnchor>
  <xdr:twoCellAnchor>
    <xdr:from>
      <xdr:col>3</xdr:col>
      <xdr:colOff>0</xdr:colOff>
      <xdr:row>120</xdr:row>
      <xdr:rowOff>0</xdr:rowOff>
    </xdr:from>
    <xdr:to>
      <xdr:col>4</xdr:col>
      <xdr:colOff>0</xdr:colOff>
      <xdr:row>121</xdr:row>
      <xdr:rowOff>66674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D533BA1-BC7D-4C14-A389-A38CB9B286EF}"/>
            </a:ext>
          </a:extLst>
        </xdr:cNvPr>
        <xdr:cNvSpPr/>
      </xdr:nvSpPr>
      <xdr:spPr>
        <a:xfrm>
          <a:off x="4667250" y="22860000"/>
          <a:ext cx="1400175" cy="2571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2019</a:t>
          </a:r>
        </a:p>
      </xdr:txBody>
    </xdr:sp>
    <xdr:clientData/>
  </xdr:twoCellAnchor>
  <xdr:twoCellAnchor>
    <xdr:from>
      <xdr:col>3</xdr:col>
      <xdr:colOff>0</xdr:colOff>
      <xdr:row>122</xdr:row>
      <xdr:rowOff>0</xdr:rowOff>
    </xdr:from>
    <xdr:to>
      <xdr:col>4</xdr:col>
      <xdr:colOff>0</xdr:colOff>
      <xdr:row>123</xdr:row>
      <xdr:rowOff>66674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48CFA58-BAC1-4638-898A-F9F43D4D8897}"/>
            </a:ext>
          </a:extLst>
        </xdr:cNvPr>
        <xdr:cNvSpPr/>
      </xdr:nvSpPr>
      <xdr:spPr>
        <a:xfrm>
          <a:off x="4667250" y="23241000"/>
          <a:ext cx="1400175" cy="2571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2020</a:t>
          </a:r>
        </a:p>
      </xdr:txBody>
    </xdr:sp>
    <xdr:clientData/>
  </xdr:twoCellAnchor>
  <xdr:twoCellAnchor>
    <xdr:from>
      <xdr:col>3</xdr:col>
      <xdr:colOff>0</xdr:colOff>
      <xdr:row>124</xdr:row>
      <xdr:rowOff>0</xdr:rowOff>
    </xdr:from>
    <xdr:to>
      <xdr:col>4</xdr:col>
      <xdr:colOff>0</xdr:colOff>
      <xdr:row>125</xdr:row>
      <xdr:rowOff>66674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6D89F37-B7E7-4EE3-8A44-34568B46B180}"/>
            </a:ext>
          </a:extLst>
        </xdr:cNvPr>
        <xdr:cNvSpPr/>
      </xdr:nvSpPr>
      <xdr:spPr>
        <a:xfrm>
          <a:off x="4667250" y="23622000"/>
          <a:ext cx="1400175" cy="2571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2021</a:t>
          </a:r>
        </a:p>
      </xdr:txBody>
    </xdr:sp>
    <xdr:clientData/>
  </xdr:twoCellAnchor>
  <xdr:twoCellAnchor>
    <xdr:from>
      <xdr:col>3</xdr:col>
      <xdr:colOff>0</xdr:colOff>
      <xdr:row>126</xdr:row>
      <xdr:rowOff>0</xdr:rowOff>
    </xdr:from>
    <xdr:to>
      <xdr:col>4</xdr:col>
      <xdr:colOff>0</xdr:colOff>
      <xdr:row>127</xdr:row>
      <xdr:rowOff>66674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3162700-89D6-470A-ACEA-E1C78BBA762F}"/>
            </a:ext>
          </a:extLst>
        </xdr:cNvPr>
        <xdr:cNvSpPr/>
      </xdr:nvSpPr>
      <xdr:spPr>
        <a:xfrm>
          <a:off x="4667250" y="24003000"/>
          <a:ext cx="1400175" cy="2571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RESUMO POR ANO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180976</xdr:rowOff>
    </xdr:from>
    <xdr:to>
      <xdr:col>1</xdr:col>
      <xdr:colOff>1066800</xdr:colOff>
      <xdr:row>40</xdr:row>
      <xdr:rowOff>38100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8624FE-A279-4943-B099-1C01CA402603}"/>
            </a:ext>
          </a:extLst>
        </xdr:cNvPr>
        <xdr:cNvSpPr/>
      </xdr:nvSpPr>
      <xdr:spPr>
        <a:xfrm>
          <a:off x="1152525" y="7419976"/>
          <a:ext cx="1066800" cy="2381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GERAL</a:t>
          </a: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1</xdr:col>
      <xdr:colOff>1066800</xdr:colOff>
      <xdr:row>42</xdr:row>
      <xdr:rowOff>19050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07687C-52AF-421B-8545-DB4D0BB09B4A}"/>
            </a:ext>
          </a:extLst>
        </xdr:cNvPr>
        <xdr:cNvSpPr/>
      </xdr:nvSpPr>
      <xdr:spPr>
        <a:xfrm>
          <a:off x="1152525" y="7810500"/>
          <a:ext cx="1066800" cy="2095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2016</a:t>
          </a:r>
        </a:p>
      </xdr:txBody>
    </xdr:sp>
    <xdr:clientData/>
  </xdr:twoCellAnchor>
  <xdr:twoCellAnchor>
    <xdr:from>
      <xdr:col>1</xdr:col>
      <xdr:colOff>0</xdr:colOff>
      <xdr:row>42</xdr:row>
      <xdr:rowOff>190499</xdr:rowOff>
    </xdr:from>
    <xdr:to>
      <xdr:col>1</xdr:col>
      <xdr:colOff>1066800</xdr:colOff>
      <xdr:row>44</xdr:row>
      <xdr:rowOff>28574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C389F1-AED3-441B-AD4F-11157F1AD5FD}"/>
            </a:ext>
          </a:extLst>
        </xdr:cNvPr>
        <xdr:cNvSpPr/>
      </xdr:nvSpPr>
      <xdr:spPr>
        <a:xfrm>
          <a:off x="1152525" y="8191499"/>
          <a:ext cx="1066800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2017</a:t>
          </a:r>
        </a:p>
      </xdr:txBody>
    </xdr:sp>
    <xdr:clientData/>
  </xdr:twoCellAnchor>
  <xdr:twoCellAnchor>
    <xdr:from>
      <xdr:col>1</xdr:col>
      <xdr:colOff>0</xdr:colOff>
      <xdr:row>44</xdr:row>
      <xdr:rowOff>190499</xdr:rowOff>
    </xdr:from>
    <xdr:to>
      <xdr:col>1</xdr:col>
      <xdr:colOff>1066800</xdr:colOff>
      <xdr:row>46</xdr:row>
      <xdr:rowOff>28574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036F32A-CD70-4C79-B2B1-C5245D920594}"/>
            </a:ext>
          </a:extLst>
        </xdr:cNvPr>
        <xdr:cNvSpPr/>
      </xdr:nvSpPr>
      <xdr:spPr>
        <a:xfrm>
          <a:off x="1152525" y="8572499"/>
          <a:ext cx="1066800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2018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1</xdr:col>
      <xdr:colOff>1066800</xdr:colOff>
      <xdr:row>48</xdr:row>
      <xdr:rowOff>38100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0FA8BC-E0AC-4F8B-A2CE-6F8B66981798}"/>
            </a:ext>
          </a:extLst>
        </xdr:cNvPr>
        <xdr:cNvSpPr/>
      </xdr:nvSpPr>
      <xdr:spPr>
        <a:xfrm>
          <a:off x="1152525" y="8953500"/>
          <a:ext cx="1066800" cy="228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2019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1066800</xdr:colOff>
      <xdr:row>50</xdr:row>
      <xdr:rowOff>38100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5481AF1-6517-40EC-AAFB-8301245304E5}"/>
            </a:ext>
          </a:extLst>
        </xdr:cNvPr>
        <xdr:cNvSpPr/>
      </xdr:nvSpPr>
      <xdr:spPr>
        <a:xfrm>
          <a:off x="1152525" y="9334500"/>
          <a:ext cx="1066800" cy="228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2020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1066800</xdr:colOff>
      <xdr:row>52</xdr:row>
      <xdr:rowOff>19050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FB24BB1-FC20-43A7-BDD2-5D31EBA22D97}"/>
            </a:ext>
          </a:extLst>
        </xdr:cNvPr>
        <xdr:cNvSpPr/>
      </xdr:nvSpPr>
      <xdr:spPr>
        <a:xfrm>
          <a:off x="1152525" y="9715500"/>
          <a:ext cx="1066800" cy="2095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2021</a:t>
          </a:r>
        </a:p>
      </xdr:txBody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1066800</xdr:colOff>
      <xdr:row>54</xdr:row>
      <xdr:rowOff>38100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829A508-CF44-4550-A04F-3D104B7F0944}"/>
            </a:ext>
          </a:extLst>
        </xdr:cNvPr>
        <xdr:cNvSpPr/>
      </xdr:nvSpPr>
      <xdr:spPr>
        <a:xfrm>
          <a:off x="1152525" y="10096500"/>
          <a:ext cx="1066800" cy="228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venio.4197@sicoobunicoob.com.br" TargetMode="External"/><Relationship Id="rId1" Type="http://schemas.openxmlformats.org/officeDocument/2006/relationships/hyperlink" Target="mailto:convenio.4197@sicoobunicoob.com.b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convenio.4197@sicoobunicoob.com.br" TargetMode="External"/><Relationship Id="rId1" Type="http://schemas.openxmlformats.org/officeDocument/2006/relationships/hyperlink" Target="mailto:convenio.4197@sicoobunicoob.com.br" TargetMode="External"/><Relationship Id="rId4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venio.4197@sicoobunicoob.com.br" TargetMode="External"/><Relationship Id="rId1" Type="http://schemas.openxmlformats.org/officeDocument/2006/relationships/hyperlink" Target="mailto:convenio.4197@sicoobunicoob.com.br" TargetMode="Externa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mailto:convenio.4197@sicoobunicoob.com.br" TargetMode="External"/><Relationship Id="rId1" Type="http://schemas.openxmlformats.org/officeDocument/2006/relationships/hyperlink" Target="mailto:convenio.4197@sicoobunicoob.com.b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590C-B753-421D-90E4-6A2581128150}">
  <sheetPr filterMode="1">
    <pageSetUpPr fitToPage="1"/>
  </sheetPr>
  <dimension ref="A1:H828"/>
  <sheetViews>
    <sheetView zoomScale="90" zoomScaleNormal="90" workbookViewId="0">
      <selection activeCell="C827" sqref="C827"/>
    </sheetView>
  </sheetViews>
  <sheetFormatPr defaultColWidth="9.109375" defaultRowHeight="15.75" customHeight="1"/>
  <cols>
    <col min="1" max="1" width="9.88671875" style="77" customWidth="1"/>
    <col min="2" max="2" width="18.6640625" style="77" customWidth="1"/>
    <col min="3" max="3" width="47" style="4" customWidth="1"/>
    <col min="4" max="4" width="21.109375" style="4" bestFit="1" customWidth="1"/>
    <col min="5" max="5" width="18.6640625" style="4" bestFit="1" customWidth="1"/>
    <col min="6" max="6" width="36.33203125" style="4" customWidth="1"/>
    <col min="7" max="7" width="9.109375" style="4"/>
    <col min="8" max="8" width="15.44140625" style="4" bestFit="1" customWidth="1"/>
    <col min="9" max="16384" width="9.109375" style="4"/>
  </cols>
  <sheetData>
    <row r="1" spans="1:6" s="1" customFormat="1" ht="15.75" customHeight="1">
      <c r="A1" s="121"/>
      <c r="B1" s="121"/>
      <c r="C1" s="121"/>
      <c r="D1" s="121"/>
      <c r="E1" s="121"/>
      <c r="F1" s="121"/>
    </row>
    <row r="2" spans="1:6" ht="15.7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15.75" hidden="1" customHeight="1">
      <c r="A3" s="5" t="s">
        <v>6</v>
      </c>
      <c r="B3" s="6">
        <v>11609109287</v>
      </c>
      <c r="C3" s="7" t="s">
        <v>7</v>
      </c>
      <c r="D3" s="8">
        <v>42370</v>
      </c>
      <c r="E3" s="9">
        <v>250.74</v>
      </c>
      <c r="F3" s="10"/>
    </row>
    <row r="4" spans="1:6" ht="15.75" hidden="1" customHeight="1">
      <c r="A4" s="5" t="s">
        <v>6</v>
      </c>
      <c r="B4" s="6">
        <v>11609109287</v>
      </c>
      <c r="C4" s="7" t="s">
        <v>7</v>
      </c>
      <c r="D4" s="8">
        <v>42401</v>
      </c>
      <c r="E4" s="9">
        <v>250.74</v>
      </c>
      <c r="F4" s="10"/>
    </row>
    <row r="5" spans="1:6" ht="15.75" hidden="1" customHeight="1">
      <c r="A5" s="5" t="s">
        <v>6</v>
      </c>
      <c r="B5" s="6">
        <v>37816780249</v>
      </c>
      <c r="C5" s="7" t="s">
        <v>8</v>
      </c>
      <c r="D5" s="11">
        <v>42736</v>
      </c>
      <c r="E5" s="9">
        <v>92.65</v>
      </c>
      <c r="F5" s="10"/>
    </row>
    <row r="6" spans="1:6" ht="15.75" hidden="1" customHeight="1">
      <c r="A6" s="5" t="s">
        <v>6</v>
      </c>
      <c r="B6" s="6">
        <v>37816780249</v>
      </c>
      <c r="C6" s="7" t="s">
        <v>8</v>
      </c>
      <c r="D6" s="11">
        <v>42767</v>
      </c>
      <c r="E6" s="9">
        <v>287.83999999999997</v>
      </c>
      <c r="F6" s="10"/>
    </row>
    <row r="7" spans="1:6" ht="15.75" hidden="1" customHeight="1">
      <c r="A7" s="5" t="s">
        <v>6</v>
      </c>
      <c r="B7" s="6">
        <v>37816780249</v>
      </c>
      <c r="C7" s="7" t="s">
        <v>8</v>
      </c>
      <c r="D7" s="11">
        <v>42795</v>
      </c>
      <c r="E7" s="9">
        <v>287.83999999999997</v>
      </c>
      <c r="F7" s="10"/>
    </row>
    <row r="8" spans="1:6" ht="15.75" hidden="1" customHeight="1">
      <c r="A8" s="5" t="s">
        <v>6</v>
      </c>
      <c r="B8" s="6">
        <v>37816780249</v>
      </c>
      <c r="C8" s="7" t="s">
        <v>8</v>
      </c>
      <c r="D8" s="8">
        <v>42826</v>
      </c>
      <c r="E8" s="9">
        <v>287.83999999999997</v>
      </c>
      <c r="F8" s="10"/>
    </row>
    <row r="9" spans="1:6" ht="15.75" hidden="1" customHeight="1">
      <c r="A9" s="5" t="s">
        <v>6</v>
      </c>
      <c r="B9" s="6">
        <v>37816780249</v>
      </c>
      <c r="C9" s="7" t="s">
        <v>8</v>
      </c>
      <c r="D9" s="8">
        <v>42856</v>
      </c>
      <c r="E9" s="9">
        <v>287.83999999999997</v>
      </c>
      <c r="F9" s="10"/>
    </row>
    <row r="10" spans="1:6" ht="15.75" hidden="1" customHeight="1">
      <c r="A10" s="5" t="s">
        <v>6</v>
      </c>
      <c r="B10" s="6">
        <v>37816780249</v>
      </c>
      <c r="C10" s="7" t="s">
        <v>8</v>
      </c>
      <c r="D10" s="8">
        <v>42887</v>
      </c>
      <c r="E10" s="9">
        <v>287.83999999999997</v>
      </c>
      <c r="F10" s="10"/>
    </row>
    <row r="11" spans="1:6" ht="15.75" hidden="1" customHeight="1">
      <c r="A11" s="5" t="s">
        <v>6</v>
      </c>
      <c r="B11" s="6">
        <v>37816780249</v>
      </c>
      <c r="C11" s="7" t="s">
        <v>8</v>
      </c>
      <c r="D11" s="8">
        <v>42917</v>
      </c>
      <c r="E11" s="9">
        <v>287.83999999999997</v>
      </c>
      <c r="F11" s="10"/>
    </row>
    <row r="12" spans="1:6" ht="15.75" hidden="1" customHeight="1">
      <c r="A12" s="5" t="s">
        <v>6</v>
      </c>
      <c r="B12" s="6">
        <v>37816780249</v>
      </c>
      <c r="C12" s="7" t="s">
        <v>8</v>
      </c>
      <c r="D12" s="8">
        <v>42948</v>
      </c>
      <c r="E12" s="9">
        <v>330.5</v>
      </c>
      <c r="F12" s="10"/>
    </row>
    <row r="13" spans="1:6" ht="15.75" hidden="1" customHeight="1">
      <c r="A13" s="5" t="s">
        <v>6</v>
      </c>
      <c r="B13" s="6">
        <v>37816780249</v>
      </c>
      <c r="C13" s="7" t="s">
        <v>8</v>
      </c>
      <c r="D13" s="8">
        <v>42979</v>
      </c>
      <c r="E13" s="9">
        <v>330.5</v>
      </c>
      <c r="F13" s="10"/>
    </row>
    <row r="14" spans="1:6" ht="15.75" hidden="1" customHeight="1">
      <c r="A14" s="5" t="s">
        <v>6</v>
      </c>
      <c r="B14" s="12">
        <v>57361100244</v>
      </c>
      <c r="C14" s="7" t="s">
        <v>9</v>
      </c>
      <c r="D14" s="8">
        <v>42370</v>
      </c>
      <c r="E14" s="9">
        <v>125.37</v>
      </c>
      <c r="F14" s="10"/>
    </row>
    <row r="15" spans="1:6" ht="15.75" hidden="1" customHeight="1">
      <c r="A15" s="5" t="s">
        <v>6</v>
      </c>
      <c r="B15" s="12">
        <v>57361100244</v>
      </c>
      <c r="C15" s="7" t="s">
        <v>9</v>
      </c>
      <c r="D15" s="8">
        <v>42401</v>
      </c>
      <c r="E15" s="9">
        <v>125.37</v>
      </c>
      <c r="F15" s="10"/>
    </row>
    <row r="16" spans="1:6" ht="15.75" hidden="1" customHeight="1">
      <c r="A16" s="5" t="s">
        <v>6</v>
      </c>
      <c r="B16" s="12">
        <v>57361100244</v>
      </c>
      <c r="C16" s="7" t="s">
        <v>9</v>
      </c>
      <c r="D16" s="8">
        <v>42430</v>
      </c>
      <c r="E16" s="9">
        <v>125.37</v>
      </c>
      <c r="F16" s="10"/>
    </row>
    <row r="17" spans="1:6" ht="15.75" hidden="1" customHeight="1">
      <c r="A17" s="5" t="s">
        <v>6</v>
      </c>
      <c r="B17" s="12">
        <v>57361100244</v>
      </c>
      <c r="C17" s="7" t="s">
        <v>9</v>
      </c>
      <c r="D17" s="8">
        <v>42461</v>
      </c>
      <c r="E17" s="9">
        <v>125.37</v>
      </c>
      <c r="F17" s="10"/>
    </row>
    <row r="18" spans="1:6" ht="15.75" hidden="1" customHeight="1">
      <c r="A18" s="5" t="s">
        <v>6</v>
      </c>
      <c r="B18" s="12">
        <v>57361100244</v>
      </c>
      <c r="C18" s="7" t="s">
        <v>9</v>
      </c>
      <c r="D18" s="8">
        <v>42491</v>
      </c>
      <c r="E18" s="9">
        <v>125.37</v>
      </c>
      <c r="F18" s="10"/>
    </row>
    <row r="19" spans="1:6" ht="15.75" hidden="1" customHeight="1">
      <c r="A19" s="5" t="s">
        <v>6</v>
      </c>
      <c r="B19" s="12">
        <v>57361100244</v>
      </c>
      <c r="C19" s="7" t="s">
        <v>9</v>
      </c>
      <c r="D19" s="8">
        <v>42522</v>
      </c>
      <c r="E19" s="9">
        <v>125.37</v>
      </c>
      <c r="F19" s="10"/>
    </row>
    <row r="20" spans="1:6" ht="15.75" hidden="1" customHeight="1">
      <c r="A20" s="5" t="s">
        <v>6</v>
      </c>
      <c r="B20" s="12">
        <v>57361100244</v>
      </c>
      <c r="C20" s="7" t="s">
        <v>9</v>
      </c>
      <c r="D20" s="8">
        <v>42552</v>
      </c>
      <c r="E20" s="9">
        <v>125.37</v>
      </c>
      <c r="F20" s="10"/>
    </row>
    <row r="21" spans="1:6" ht="15.75" hidden="1" customHeight="1">
      <c r="A21" s="5" t="s">
        <v>6</v>
      </c>
      <c r="B21" s="12">
        <v>57361100244</v>
      </c>
      <c r="C21" s="7" t="s">
        <v>9</v>
      </c>
      <c r="D21" s="8">
        <v>42583</v>
      </c>
      <c r="E21" s="9">
        <v>143.91999999999999</v>
      </c>
      <c r="F21" s="10"/>
    </row>
    <row r="22" spans="1:6" ht="15.75" hidden="1" customHeight="1">
      <c r="A22" s="5" t="s">
        <v>6</v>
      </c>
      <c r="B22" s="6">
        <v>21816263249</v>
      </c>
      <c r="C22" s="13" t="s">
        <v>10</v>
      </c>
      <c r="D22" s="8">
        <v>42948</v>
      </c>
      <c r="E22" s="9">
        <v>661</v>
      </c>
      <c r="F22" s="14"/>
    </row>
    <row r="23" spans="1:6" ht="15.75" hidden="1" customHeight="1">
      <c r="A23" s="5" t="s">
        <v>6</v>
      </c>
      <c r="B23" s="6">
        <v>21816263249</v>
      </c>
      <c r="C23" s="13" t="s">
        <v>10</v>
      </c>
      <c r="D23" s="8">
        <v>42979</v>
      </c>
      <c r="E23" s="9">
        <v>661</v>
      </c>
      <c r="F23" s="14"/>
    </row>
    <row r="24" spans="1:6" ht="15.75" hidden="1" customHeight="1">
      <c r="A24" s="5" t="s">
        <v>6</v>
      </c>
      <c r="B24" s="6">
        <v>21816263249</v>
      </c>
      <c r="C24" s="13" t="s">
        <v>10</v>
      </c>
      <c r="D24" s="8">
        <v>43009</v>
      </c>
      <c r="E24" s="9">
        <v>661</v>
      </c>
      <c r="F24" s="14"/>
    </row>
    <row r="25" spans="1:6" ht="15.75" hidden="1" customHeight="1">
      <c r="A25" s="5" t="s">
        <v>6</v>
      </c>
      <c r="B25" s="12">
        <v>68117108291</v>
      </c>
      <c r="C25" s="7" t="s">
        <v>11</v>
      </c>
      <c r="D25" s="8">
        <v>42370</v>
      </c>
      <c r="E25" s="9">
        <v>125.37</v>
      </c>
      <c r="F25" s="10"/>
    </row>
    <row r="26" spans="1:6" ht="15.75" hidden="1" customHeight="1">
      <c r="A26" s="5" t="s">
        <v>6</v>
      </c>
      <c r="B26" s="12">
        <v>68117108291</v>
      </c>
      <c r="C26" s="7" t="s">
        <v>11</v>
      </c>
      <c r="D26" s="8">
        <v>42401</v>
      </c>
      <c r="E26" s="9">
        <v>125.37</v>
      </c>
      <c r="F26" s="10"/>
    </row>
    <row r="27" spans="1:6" ht="15.75" hidden="1" customHeight="1">
      <c r="A27" s="5" t="s">
        <v>6</v>
      </c>
      <c r="B27" s="12">
        <v>68117108291</v>
      </c>
      <c r="C27" s="7" t="s">
        <v>11</v>
      </c>
      <c r="D27" s="8">
        <v>42430</v>
      </c>
      <c r="E27" s="9">
        <v>125.37</v>
      </c>
      <c r="F27" s="10"/>
    </row>
    <row r="28" spans="1:6" ht="15.75" hidden="1" customHeight="1">
      <c r="A28" s="5" t="s">
        <v>6</v>
      </c>
      <c r="B28" s="12">
        <v>68117108291</v>
      </c>
      <c r="C28" s="7" t="s">
        <v>11</v>
      </c>
      <c r="D28" s="8">
        <v>42461</v>
      </c>
      <c r="E28" s="9">
        <v>125.37</v>
      </c>
      <c r="F28" s="10"/>
    </row>
    <row r="29" spans="1:6" ht="15.75" hidden="1" customHeight="1">
      <c r="A29" s="5" t="s">
        <v>6</v>
      </c>
      <c r="B29" s="12">
        <v>68117108291</v>
      </c>
      <c r="C29" s="7" t="s">
        <v>11</v>
      </c>
      <c r="D29" s="8">
        <v>42491</v>
      </c>
      <c r="E29" s="9">
        <v>125.37</v>
      </c>
      <c r="F29" s="10"/>
    </row>
    <row r="30" spans="1:6" ht="15.75" hidden="1" customHeight="1">
      <c r="A30" s="5" t="s">
        <v>6</v>
      </c>
      <c r="B30" s="12">
        <v>68117108291</v>
      </c>
      <c r="C30" s="7" t="s">
        <v>11</v>
      </c>
      <c r="D30" s="8">
        <v>42522</v>
      </c>
      <c r="E30" s="9">
        <v>125.37</v>
      </c>
      <c r="F30" s="10"/>
    </row>
    <row r="31" spans="1:6" ht="15.75" hidden="1" customHeight="1">
      <c r="A31" s="5" t="s">
        <v>6</v>
      </c>
      <c r="B31" s="12">
        <v>68117108291</v>
      </c>
      <c r="C31" s="7" t="s">
        <v>11</v>
      </c>
      <c r="D31" s="8">
        <v>42552</v>
      </c>
      <c r="E31" s="9">
        <v>125.37</v>
      </c>
      <c r="F31" s="10"/>
    </row>
    <row r="32" spans="1:6" ht="15.75" hidden="1" customHeight="1">
      <c r="A32" s="5" t="s">
        <v>6</v>
      </c>
      <c r="B32" s="12">
        <v>68117108291</v>
      </c>
      <c r="C32" s="7" t="s">
        <v>11</v>
      </c>
      <c r="D32" s="8">
        <v>42583</v>
      </c>
      <c r="E32" s="9">
        <v>143.91999999999999</v>
      </c>
      <c r="F32" s="10"/>
    </row>
    <row r="33" spans="1:6" ht="15.75" hidden="1" customHeight="1">
      <c r="A33" s="5" t="s">
        <v>6</v>
      </c>
      <c r="B33" s="12">
        <v>68117108291</v>
      </c>
      <c r="C33" s="7" t="s">
        <v>11</v>
      </c>
      <c r="D33" s="8">
        <v>42614</v>
      </c>
      <c r="E33" s="9">
        <v>143.91999999999999</v>
      </c>
      <c r="F33" s="10"/>
    </row>
    <row r="34" spans="1:6" ht="15.75" hidden="1" customHeight="1">
      <c r="A34" s="5" t="s">
        <v>6</v>
      </c>
      <c r="B34" s="12">
        <v>68117108291</v>
      </c>
      <c r="C34" s="7" t="s">
        <v>11</v>
      </c>
      <c r="D34" s="8">
        <v>42644</v>
      </c>
      <c r="E34" s="9">
        <v>143.91999999999999</v>
      </c>
      <c r="F34" s="10"/>
    </row>
    <row r="35" spans="1:6" ht="15.75" hidden="1" customHeight="1">
      <c r="A35" s="5" t="s">
        <v>6</v>
      </c>
      <c r="B35" s="12">
        <v>68117108291</v>
      </c>
      <c r="C35" s="7" t="s">
        <v>11</v>
      </c>
      <c r="D35" s="8">
        <v>42675</v>
      </c>
      <c r="E35" s="9">
        <v>143.91999999999999</v>
      </c>
      <c r="F35" s="10"/>
    </row>
    <row r="36" spans="1:6" ht="15.75" hidden="1" customHeight="1">
      <c r="A36" s="5" t="s">
        <v>6</v>
      </c>
      <c r="B36" s="12">
        <v>68117108291</v>
      </c>
      <c r="C36" s="7" t="s">
        <v>11</v>
      </c>
      <c r="D36" s="8">
        <v>42705</v>
      </c>
      <c r="E36" s="9">
        <v>143.91999999999999</v>
      </c>
      <c r="F36" s="10"/>
    </row>
    <row r="37" spans="1:6" ht="15.75" hidden="1" customHeight="1">
      <c r="A37" s="5" t="s">
        <v>6</v>
      </c>
      <c r="B37" s="12">
        <v>68117108291</v>
      </c>
      <c r="C37" s="7" t="s">
        <v>11</v>
      </c>
      <c r="D37" s="8">
        <v>42736</v>
      </c>
      <c r="E37" s="9">
        <v>143.91999999999999</v>
      </c>
      <c r="F37" s="10"/>
    </row>
    <row r="38" spans="1:6" ht="15.75" hidden="1" customHeight="1">
      <c r="A38" s="5" t="s">
        <v>6</v>
      </c>
      <c r="B38" s="6">
        <v>95310444068</v>
      </c>
      <c r="C38" s="7" t="s">
        <v>12</v>
      </c>
      <c r="D38" s="8">
        <v>42583</v>
      </c>
      <c r="E38" s="9">
        <v>143.91999999999999</v>
      </c>
      <c r="F38" s="10"/>
    </row>
    <row r="39" spans="1:6" ht="15.75" hidden="1" customHeight="1">
      <c r="A39" s="5" t="s">
        <v>6</v>
      </c>
      <c r="B39" s="6">
        <v>95310444068</v>
      </c>
      <c r="C39" s="7" t="s">
        <v>12</v>
      </c>
      <c r="D39" s="8">
        <v>42614</v>
      </c>
      <c r="E39" s="9">
        <v>143.91999999999999</v>
      </c>
      <c r="F39" s="10"/>
    </row>
    <row r="40" spans="1:6" ht="15.75" hidden="1" customHeight="1">
      <c r="A40" s="5" t="s">
        <v>6</v>
      </c>
      <c r="B40" s="6">
        <v>95310444068</v>
      </c>
      <c r="C40" s="7" t="s">
        <v>12</v>
      </c>
      <c r="D40" s="8">
        <v>42644</v>
      </c>
      <c r="E40" s="9">
        <v>143.91999999999999</v>
      </c>
      <c r="F40" s="10"/>
    </row>
    <row r="41" spans="1:6" ht="15.75" hidden="1" customHeight="1">
      <c r="A41" s="5" t="s">
        <v>6</v>
      </c>
      <c r="B41" s="6">
        <v>95310444068</v>
      </c>
      <c r="C41" s="7" t="s">
        <v>12</v>
      </c>
      <c r="D41" s="8">
        <v>42675</v>
      </c>
      <c r="E41" s="9">
        <v>143.91999999999999</v>
      </c>
      <c r="F41" s="10"/>
    </row>
    <row r="42" spans="1:6" ht="15.75" hidden="1" customHeight="1">
      <c r="A42" s="5" t="s">
        <v>6</v>
      </c>
      <c r="B42" s="6">
        <v>95310444068</v>
      </c>
      <c r="C42" s="7" t="s">
        <v>12</v>
      </c>
      <c r="D42" s="8">
        <v>42705</v>
      </c>
      <c r="E42" s="9">
        <v>143.91999999999999</v>
      </c>
      <c r="F42" s="10"/>
    </row>
    <row r="43" spans="1:6" ht="15.75" hidden="1" customHeight="1">
      <c r="A43" s="5" t="s">
        <v>6</v>
      </c>
      <c r="B43" s="6">
        <v>13788183268</v>
      </c>
      <c r="C43" s="7" t="s">
        <v>13</v>
      </c>
      <c r="D43" s="8">
        <v>42370</v>
      </c>
      <c r="E43" s="9">
        <v>125.37</v>
      </c>
      <c r="F43" s="10"/>
    </row>
    <row r="44" spans="1:6" ht="15.75" hidden="1" customHeight="1">
      <c r="A44" s="5" t="s">
        <v>6</v>
      </c>
      <c r="B44" s="6">
        <v>13788183268</v>
      </c>
      <c r="C44" s="7" t="s">
        <v>13</v>
      </c>
      <c r="D44" s="8">
        <v>42401</v>
      </c>
      <c r="E44" s="9">
        <v>125.37</v>
      </c>
      <c r="F44" s="10"/>
    </row>
    <row r="45" spans="1:6" ht="15.75" hidden="1" customHeight="1">
      <c r="A45" s="5" t="s">
        <v>6</v>
      </c>
      <c r="B45" s="6">
        <v>13788183268</v>
      </c>
      <c r="C45" s="7" t="s">
        <v>13</v>
      </c>
      <c r="D45" s="8">
        <v>42430</v>
      </c>
      <c r="E45" s="9">
        <v>125.37</v>
      </c>
      <c r="F45" s="10"/>
    </row>
    <row r="46" spans="1:6" ht="15.75" hidden="1" customHeight="1">
      <c r="A46" s="5" t="s">
        <v>6</v>
      </c>
      <c r="B46" s="6">
        <v>13788183268</v>
      </c>
      <c r="C46" s="7" t="s">
        <v>13</v>
      </c>
      <c r="D46" s="8">
        <v>42461</v>
      </c>
      <c r="E46" s="9">
        <v>125.37</v>
      </c>
      <c r="F46" s="10"/>
    </row>
    <row r="47" spans="1:6" ht="15.75" hidden="1" customHeight="1">
      <c r="A47" s="5" t="s">
        <v>6</v>
      </c>
      <c r="B47" s="6">
        <v>13788183268</v>
      </c>
      <c r="C47" s="7" t="s">
        <v>13</v>
      </c>
      <c r="D47" s="8">
        <v>42491</v>
      </c>
      <c r="E47" s="9">
        <v>125.37</v>
      </c>
      <c r="F47" s="10"/>
    </row>
    <row r="48" spans="1:6" ht="15.75" hidden="1" customHeight="1">
      <c r="A48" s="5" t="s">
        <v>6</v>
      </c>
      <c r="B48" s="6">
        <v>13788183268</v>
      </c>
      <c r="C48" s="7" t="s">
        <v>13</v>
      </c>
      <c r="D48" s="8">
        <v>42522</v>
      </c>
      <c r="E48" s="9">
        <v>125.37</v>
      </c>
      <c r="F48" s="10"/>
    </row>
    <row r="49" spans="1:6" ht="15.75" hidden="1" customHeight="1">
      <c r="A49" s="5" t="s">
        <v>6</v>
      </c>
      <c r="B49" s="6">
        <v>13788183268</v>
      </c>
      <c r="C49" s="7" t="s">
        <v>13</v>
      </c>
      <c r="D49" s="8">
        <v>42552</v>
      </c>
      <c r="E49" s="9">
        <v>125.37</v>
      </c>
      <c r="F49" s="10"/>
    </row>
    <row r="50" spans="1:6" ht="15.75" hidden="1" customHeight="1">
      <c r="A50" s="5" t="s">
        <v>6</v>
      </c>
      <c r="B50" s="6">
        <v>13788183268</v>
      </c>
      <c r="C50" s="7" t="s">
        <v>13</v>
      </c>
      <c r="D50" s="8">
        <v>42583</v>
      </c>
      <c r="E50" s="9">
        <v>143.91999999999999</v>
      </c>
      <c r="F50" s="10"/>
    </row>
    <row r="51" spans="1:6" ht="15.75" hidden="1" customHeight="1">
      <c r="A51" s="5" t="s">
        <v>6</v>
      </c>
      <c r="B51" s="6">
        <v>13788183268</v>
      </c>
      <c r="C51" s="7" t="s">
        <v>13</v>
      </c>
      <c r="D51" s="8">
        <v>42614</v>
      </c>
      <c r="E51" s="9">
        <v>143.91999999999999</v>
      </c>
      <c r="F51" s="10"/>
    </row>
    <row r="52" spans="1:6" ht="15.75" hidden="1" customHeight="1">
      <c r="A52" s="5" t="s">
        <v>6</v>
      </c>
      <c r="B52" s="6">
        <v>13788183268</v>
      </c>
      <c r="C52" s="7" t="s">
        <v>13</v>
      </c>
      <c r="D52" s="8">
        <v>42644</v>
      </c>
      <c r="E52" s="9">
        <v>143.91999999999999</v>
      </c>
      <c r="F52" s="10"/>
    </row>
    <row r="53" spans="1:6" ht="15.75" hidden="1" customHeight="1">
      <c r="A53" s="5" t="s">
        <v>6</v>
      </c>
      <c r="B53" s="6">
        <v>32719701220</v>
      </c>
      <c r="C53" s="7" t="s">
        <v>14</v>
      </c>
      <c r="D53" s="8">
        <v>42583</v>
      </c>
      <c r="E53" s="9">
        <v>143.91999999999999</v>
      </c>
      <c r="F53" s="10"/>
    </row>
    <row r="54" spans="1:6" ht="15.75" hidden="1" customHeight="1">
      <c r="A54" s="5" t="s">
        <v>6</v>
      </c>
      <c r="B54" s="6">
        <v>32719701220</v>
      </c>
      <c r="C54" s="7" t="s">
        <v>14</v>
      </c>
      <c r="D54" s="8">
        <v>42614</v>
      </c>
      <c r="E54" s="9">
        <v>143.91999999999999</v>
      </c>
      <c r="F54" s="10"/>
    </row>
    <row r="55" spans="1:6" ht="15.75" hidden="1" customHeight="1">
      <c r="A55" s="5" t="s">
        <v>6</v>
      </c>
      <c r="B55" s="6">
        <v>32719701220</v>
      </c>
      <c r="C55" s="7" t="s">
        <v>14</v>
      </c>
      <c r="D55" s="8">
        <v>42767</v>
      </c>
      <c r="E55" s="9">
        <v>143.91999999999999</v>
      </c>
      <c r="F55" s="10"/>
    </row>
    <row r="56" spans="1:6" ht="15.75" hidden="1" customHeight="1">
      <c r="A56" s="5" t="s">
        <v>6</v>
      </c>
      <c r="B56" s="6">
        <v>32719701220</v>
      </c>
      <c r="C56" s="7" t="s">
        <v>14</v>
      </c>
      <c r="D56" s="8">
        <v>42795</v>
      </c>
      <c r="E56" s="9">
        <v>143.91999999999999</v>
      </c>
      <c r="F56" s="10"/>
    </row>
    <row r="57" spans="1:6" ht="15.75" hidden="1" customHeight="1">
      <c r="A57" s="5" t="s">
        <v>6</v>
      </c>
      <c r="B57" s="6">
        <v>32719701220</v>
      </c>
      <c r="C57" s="7" t="s">
        <v>14</v>
      </c>
      <c r="D57" s="8">
        <v>42826</v>
      </c>
      <c r="E57" s="9">
        <v>143.91999999999999</v>
      </c>
      <c r="F57" s="10"/>
    </row>
    <row r="58" spans="1:6" ht="15.75" hidden="1" customHeight="1">
      <c r="A58" s="5" t="s">
        <v>6</v>
      </c>
      <c r="B58" s="6">
        <v>32719701220</v>
      </c>
      <c r="C58" s="7" t="s">
        <v>14</v>
      </c>
      <c r="D58" s="8">
        <v>42856</v>
      </c>
      <c r="E58" s="9">
        <v>143.91999999999999</v>
      </c>
      <c r="F58" s="10"/>
    </row>
    <row r="59" spans="1:6" ht="15.75" hidden="1" customHeight="1">
      <c r="A59" s="5" t="s">
        <v>6</v>
      </c>
      <c r="B59" s="6">
        <v>32719701220</v>
      </c>
      <c r="C59" s="7" t="s">
        <v>14</v>
      </c>
      <c r="D59" s="8">
        <v>42887</v>
      </c>
      <c r="E59" s="9">
        <v>143.91999999999999</v>
      </c>
      <c r="F59" s="10"/>
    </row>
    <row r="60" spans="1:6" ht="15.75" hidden="1" customHeight="1">
      <c r="A60" s="10" t="s">
        <v>6</v>
      </c>
      <c r="B60" s="6">
        <v>32719701220</v>
      </c>
      <c r="C60" s="7" t="s">
        <v>14</v>
      </c>
      <c r="D60" s="8">
        <v>42917</v>
      </c>
      <c r="E60" s="9">
        <v>143.91999999999999</v>
      </c>
      <c r="F60" s="10"/>
    </row>
    <row r="61" spans="1:6" ht="15.75" customHeight="1">
      <c r="A61" s="5" t="s">
        <v>15</v>
      </c>
      <c r="B61" s="6">
        <v>18732810210</v>
      </c>
      <c r="C61" s="80" t="s">
        <v>16</v>
      </c>
      <c r="D61" s="8">
        <v>43952</v>
      </c>
      <c r="E61" s="9">
        <v>637.33000000000004</v>
      </c>
      <c r="F61" s="15" t="s">
        <v>17</v>
      </c>
    </row>
    <row r="62" spans="1:6" ht="15.75" hidden="1" customHeight="1">
      <c r="A62" s="5" t="s">
        <v>15</v>
      </c>
      <c r="B62" s="6">
        <v>80335330215</v>
      </c>
      <c r="C62" s="10" t="s">
        <v>18</v>
      </c>
      <c r="D62" s="8">
        <v>42461</v>
      </c>
      <c r="E62" s="9">
        <v>279.97000000000003</v>
      </c>
      <c r="F62" s="16"/>
    </row>
    <row r="63" spans="1:6" ht="15.75" hidden="1" customHeight="1">
      <c r="A63" s="5" t="s">
        <v>15</v>
      </c>
      <c r="B63" s="6">
        <v>80335330215</v>
      </c>
      <c r="C63" s="10" t="s">
        <v>18</v>
      </c>
      <c r="D63" s="8">
        <v>42491</v>
      </c>
      <c r="E63" s="9">
        <v>279.97000000000003</v>
      </c>
      <c r="F63" s="16"/>
    </row>
    <row r="64" spans="1:6" ht="15.75" hidden="1" customHeight="1">
      <c r="A64" s="5" t="s">
        <v>15</v>
      </c>
      <c r="B64" s="6">
        <v>80335330215</v>
      </c>
      <c r="C64" s="10" t="s">
        <v>18</v>
      </c>
      <c r="D64" s="8">
        <v>42522</v>
      </c>
      <c r="E64" s="9">
        <v>279.97000000000003</v>
      </c>
      <c r="F64" s="16"/>
    </row>
    <row r="65" spans="1:6" ht="15.75" hidden="1" customHeight="1">
      <c r="A65" s="5" t="s">
        <v>15</v>
      </c>
      <c r="B65" s="6">
        <v>80335330215</v>
      </c>
      <c r="C65" s="10" t="s">
        <v>18</v>
      </c>
      <c r="D65" s="8">
        <v>42552</v>
      </c>
      <c r="E65" s="9">
        <v>279.97000000000003</v>
      </c>
      <c r="F65" s="16"/>
    </row>
    <row r="66" spans="1:6" ht="15.75" hidden="1" customHeight="1">
      <c r="A66" s="5" t="s">
        <v>15</v>
      </c>
      <c r="B66" s="6">
        <v>80335330215</v>
      </c>
      <c r="C66" s="10" t="s">
        <v>18</v>
      </c>
      <c r="D66" s="8">
        <v>42583</v>
      </c>
      <c r="E66" s="9">
        <v>279.97000000000003</v>
      </c>
      <c r="F66" s="16"/>
    </row>
    <row r="67" spans="1:6" ht="15.75" hidden="1" customHeight="1">
      <c r="A67" s="5" t="s">
        <v>15</v>
      </c>
      <c r="B67" s="6">
        <v>80335330215</v>
      </c>
      <c r="C67" s="10" t="s">
        <v>18</v>
      </c>
      <c r="D67" s="8">
        <v>42614</v>
      </c>
      <c r="E67" s="9">
        <v>321.96771999999999</v>
      </c>
      <c r="F67" s="16"/>
    </row>
    <row r="68" spans="1:6" ht="15.75" hidden="1" customHeight="1">
      <c r="A68" s="5" t="s">
        <v>15</v>
      </c>
      <c r="B68" s="6">
        <v>80335330215</v>
      </c>
      <c r="C68" s="10" t="s">
        <v>18</v>
      </c>
      <c r="D68" s="8">
        <v>42644</v>
      </c>
      <c r="E68" s="9">
        <v>321.96771999999999</v>
      </c>
      <c r="F68" s="16"/>
    </row>
    <row r="69" spans="1:6" ht="15.75" hidden="1" customHeight="1">
      <c r="A69" s="5" t="s">
        <v>15</v>
      </c>
      <c r="B69" s="6">
        <v>80335330215</v>
      </c>
      <c r="C69" s="10" t="s">
        <v>18</v>
      </c>
      <c r="D69" s="8">
        <v>42675</v>
      </c>
      <c r="E69" s="9">
        <v>321.96771999999999</v>
      </c>
      <c r="F69" s="16"/>
    </row>
    <row r="70" spans="1:6" ht="15.75" hidden="1" customHeight="1">
      <c r="A70" s="5" t="s">
        <v>15</v>
      </c>
      <c r="B70" s="6">
        <v>80335330215</v>
      </c>
      <c r="C70" s="10" t="s">
        <v>18</v>
      </c>
      <c r="D70" s="8">
        <v>42705</v>
      </c>
      <c r="E70" s="9">
        <v>321.96771999999999</v>
      </c>
      <c r="F70" s="16"/>
    </row>
    <row r="71" spans="1:6" ht="15.75" hidden="1" customHeight="1">
      <c r="A71" s="5" t="s">
        <v>15</v>
      </c>
      <c r="B71" s="6">
        <v>80335330215</v>
      </c>
      <c r="C71" s="10" t="s">
        <v>18</v>
      </c>
      <c r="D71" s="8">
        <v>42736</v>
      </c>
      <c r="E71" s="9">
        <v>321.96771999999999</v>
      </c>
      <c r="F71" s="16"/>
    </row>
    <row r="72" spans="1:6" ht="15.75" hidden="1" customHeight="1">
      <c r="A72" s="5" t="s">
        <v>15</v>
      </c>
      <c r="B72" s="6">
        <v>80335330215</v>
      </c>
      <c r="C72" s="10" t="s">
        <v>18</v>
      </c>
      <c r="D72" s="8">
        <v>42767</v>
      </c>
      <c r="E72" s="9">
        <v>321.96771999999999</v>
      </c>
      <c r="F72" s="16"/>
    </row>
    <row r="73" spans="1:6" ht="15.75" hidden="1" customHeight="1">
      <c r="A73" s="5" t="s">
        <v>15</v>
      </c>
      <c r="B73" s="6">
        <v>40131041215</v>
      </c>
      <c r="C73" s="10" t="s">
        <v>19</v>
      </c>
      <c r="D73" s="8">
        <v>43617</v>
      </c>
      <c r="E73" s="9">
        <v>605.69000000000005</v>
      </c>
      <c r="F73" s="16"/>
    </row>
    <row r="74" spans="1:6" ht="15.75" hidden="1" customHeight="1">
      <c r="A74" s="5" t="s">
        <v>15</v>
      </c>
      <c r="B74" s="6">
        <v>77011961291</v>
      </c>
      <c r="C74" s="10" t="s">
        <v>20</v>
      </c>
      <c r="D74" s="8">
        <v>42795</v>
      </c>
      <c r="E74" s="9">
        <f>321.97+10</f>
        <v>331.97</v>
      </c>
      <c r="F74" s="16"/>
    </row>
    <row r="75" spans="1:6" ht="15.75" hidden="1" customHeight="1">
      <c r="A75" s="5" t="s">
        <v>15</v>
      </c>
      <c r="B75" s="6">
        <v>77011961291</v>
      </c>
      <c r="C75" s="10" t="s">
        <v>20</v>
      </c>
      <c r="D75" s="8">
        <v>42826</v>
      </c>
      <c r="E75" s="9">
        <v>643.93543999999997</v>
      </c>
      <c r="F75" s="16"/>
    </row>
    <row r="76" spans="1:6" ht="15.75" hidden="1" customHeight="1">
      <c r="A76" s="5" t="s">
        <v>15</v>
      </c>
      <c r="B76" s="6">
        <v>77011961291</v>
      </c>
      <c r="C76" s="10" t="s">
        <v>20</v>
      </c>
      <c r="D76" s="8">
        <v>42856</v>
      </c>
      <c r="E76" s="9">
        <v>643.93543999999997</v>
      </c>
      <c r="F76" s="16"/>
    </row>
    <row r="77" spans="1:6" ht="15.75" hidden="1" customHeight="1">
      <c r="A77" s="5" t="s">
        <v>15</v>
      </c>
      <c r="B77" s="6">
        <v>80470661291</v>
      </c>
      <c r="C77" s="10" t="s">
        <v>21</v>
      </c>
      <c r="D77" s="8">
        <v>43221</v>
      </c>
      <c r="E77" s="9">
        <v>354.17</v>
      </c>
      <c r="F77" s="16"/>
    </row>
    <row r="78" spans="1:6" ht="15.75" hidden="1" customHeight="1">
      <c r="A78" s="5" t="s">
        <v>15</v>
      </c>
      <c r="B78" s="6">
        <v>80470661291</v>
      </c>
      <c r="C78" s="10" t="s">
        <v>21</v>
      </c>
      <c r="D78" s="8">
        <v>43252</v>
      </c>
      <c r="E78" s="9">
        <v>354.17</v>
      </c>
      <c r="F78" s="16"/>
    </row>
    <row r="79" spans="1:6" ht="15.75" customHeight="1">
      <c r="A79" s="5" t="s">
        <v>15</v>
      </c>
      <c r="B79" s="6">
        <v>34847766687</v>
      </c>
      <c r="C79" s="80" t="s">
        <v>22</v>
      </c>
      <c r="D79" s="8">
        <v>43862</v>
      </c>
      <c r="E79" s="9">
        <v>732.49</v>
      </c>
      <c r="F79" s="15" t="s">
        <v>17</v>
      </c>
    </row>
    <row r="80" spans="1:6" ht="15.75" hidden="1" customHeight="1">
      <c r="A80" s="5" t="s">
        <v>15</v>
      </c>
      <c r="B80" s="6">
        <v>52264602287</v>
      </c>
      <c r="C80" s="10" t="s">
        <v>23</v>
      </c>
      <c r="D80" s="8">
        <v>42583</v>
      </c>
      <c r="E80" s="9">
        <v>175.57</v>
      </c>
      <c r="F80" s="15"/>
    </row>
    <row r="81" spans="1:8" ht="15.75" hidden="1" customHeight="1">
      <c r="A81" s="5" t="s">
        <v>15</v>
      </c>
      <c r="B81" s="6">
        <v>74386697268</v>
      </c>
      <c r="C81" s="10" t="s">
        <v>24</v>
      </c>
      <c r="D81" s="8">
        <v>43405</v>
      </c>
      <c r="E81" s="9">
        <v>348.03</v>
      </c>
      <c r="F81" s="15"/>
    </row>
    <row r="82" spans="1:8" ht="15.75" hidden="1" customHeight="1">
      <c r="A82" s="5" t="s">
        <v>15</v>
      </c>
      <c r="B82" s="6">
        <v>74386697268</v>
      </c>
      <c r="C82" s="10" t="s">
        <v>24</v>
      </c>
      <c r="D82" s="8">
        <v>43435</v>
      </c>
      <c r="E82" s="9">
        <v>348.03</v>
      </c>
      <c r="F82" s="15"/>
    </row>
    <row r="83" spans="1:8" ht="15.75" hidden="1" customHeight="1">
      <c r="A83" s="5" t="s">
        <v>15</v>
      </c>
      <c r="B83" s="6">
        <v>51324920297</v>
      </c>
      <c r="C83" s="10" t="s">
        <v>25</v>
      </c>
      <c r="D83" s="8">
        <v>43739</v>
      </c>
      <c r="E83" s="9">
        <v>452.24</v>
      </c>
      <c r="F83" s="15"/>
    </row>
    <row r="84" spans="1:8" ht="15.75" hidden="1" customHeight="1">
      <c r="A84" s="5" t="s">
        <v>15</v>
      </c>
      <c r="B84" s="6">
        <v>51324920297</v>
      </c>
      <c r="C84" s="10" t="s">
        <v>25</v>
      </c>
      <c r="D84" s="8">
        <v>43770</v>
      </c>
      <c r="E84" s="9">
        <v>452.24</v>
      </c>
      <c r="F84" s="15"/>
    </row>
    <row r="85" spans="1:8" ht="15.75" customHeight="1">
      <c r="A85" s="5" t="s">
        <v>15</v>
      </c>
      <c r="B85" s="6">
        <v>10626859204</v>
      </c>
      <c r="C85" s="80" t="s">
        <v>26</v>
      </c>
      <c r="D85" s="8">
        <v>43891</v>
      </c>
      <c r="E85" s="9">
        <v>732.49</v>
      </c>
      <c r="F85" s="15" t="s">
        <v>27</v>
      </c>
      <c r="H85" s="79"/>
    </row>
    <row r="86" spans="1:8" ht="15.75" hidden="1" customHeight="1">
      <c r="A86" s="5" t="s">
        <v>15</v>
      </c>
      <c r="B86" s="6">
        <v>14717670272</v>
      </c>
      <c r="C86" s="10" t="s">
        <v>28</v>
      </c>
      <c r="D86" s="8">
        <v>43678</v>
      </c>
      <c r="E86" s="9">
        <v>295.90850999999998</v>
      </c>
      <c r="F86" s="15"/>
    </row>
    <row r="87" spans="1:8" ht="15.75" hidden="1" customHeight="1">
      <c r="A87" s="5" t="s">
        <v>15</v>
      </c>
      <c r="B87" s="6">
        <v>14717670272</v>
      </c>
      <c r="C87" s="10" t="s">
        <v>28</v>
      </c>
      <c r="D87" s="8">
        <v>43739</v>
      </c>
      <c r="E87" s="9">
        <v>786.62101099999995</v>
      </c>
      <c r="F87" s="15"/>
    </row>
    <row r="88" spans="1:8" ht="15.75" hidden="1" customHeight="1">
      <c r="A88" s="5" t="s">
        <v>15</v>
      </c>
      <c r="B88" s="6">
        <v>14717670272</v>
      </c>
      <c r="C88" s="10" t="s">
        <v>28</v>
      </c>
      <c r="D88" s="8">
        <v>43770</v>
      </c>
      <c r="E88" s="9">
        <v>786.62101099999995</v>
      </c>
      <c r="F88" s="15"/>
    </row>
    <row r="89" spans="1:8" ht="15.75" customHeight="1">
      <c r="A89" s="5" t="s">
        <v>15</v>
      </c>
      <c r="B89" s="6">
        <v>5991390215</v>
      </c>
      <c r="C89" s="80" t="s">
        <v>29</v>
      </c>
      <c r="D89" s="8">
        <v>43922</v>
      </c>
      <c r="E89" s="9">
        <v>19.829999999999998</v>
      </c>
      <c r="F89" s="15"/>
    </row>
    <row r="90" spans="1:8" ht="15.75" customHeight="1">
      <c r="A90" s="5" t="s">
        <v>15</v>
      </c>
      <c r="B90" s="6">
        <v>1282483277</v>
      </c>
      <c r="C90" s="80" t="s">
        <v>30</v>
      </c>
      <c r="D90" s="8">
        <v>43922</v>
      </c>
      <c r="E90" s="9">
        <v>271.83999999999997</v>
      </c>
      <c r="F90" s="15" t="s">
        <v>27</v>
      </c>
    </row>
    <row r="91" spans="1:8" ht="15.75" hidden="1" customHeight="1">
      <c r="A91" s="5" t="s">
        <v>15</v>
      </c>
      <c r="B91" s="6">
        <v>1879430282</v>
      </c>
      <c r="C91" s="10" t="s">
        <v>31</v>
      </c>
      <c r="D91" s="8">
        <v>43313</v>
      </c>
      <c r="E91" s="9">
        <v>1232.06</v>
      </c>
      <c r="F91" s="15"/>
    </row>
    <row r="92" spans="1:8" ht="15.75" hidden="1" customHeight="1">
      <c r="A92" s="5" t="s">
        <v>15</v>
      </c>
      <c r="B92" s="6">
        <v>67120342215</v>
      </c>
      <c r="C92" s="10" t="s">
        <v>32</v>
      </c>
      <c r="D92" s="8">
        <v>42705</v>
      </c>
      <c r="E92" s="9">
        <v>643.93543999999997</v>
      </c>
      <c r="F92" s="15"/>
    </row>
    <row r="93" spans="1:8" ht="15.75" hidden="1" customHeight="1">
      <c r="A93" s="5" t="s">
        <v>15</v>
      </c>
      <c r="B93" s="6">
        <v>67120342215</v>
      </c>
      <c r="C93" s="10" t="s">
        <v>32</v>
      </c>
      <c r="D93" s="8">
        <v>42736</v>
      </c>
      <c r="E93" s="9">
        <v>643.93543999999997</v>
      </c>
      <c r="F93" s="15"/>
    </row>
    <row r="94" spans="1:8" ht="15.75" hidden="1" customHeight="1">
      <c r="A94" s="5" t="s">
        <v>15</v>
      </c>
      <c r="B94" s="6">
        <v>67120342215</v>
      </c>
      <c r="C94" s="10" t="s">
        <v>32</v>
      </c>
      <c r="D94" s="8">
        <v>42767</v>
      </c>
      <c r="E94" s="9">
        <v>643.93543999999997</v>
      </c>
      <c r="F94" s="15"/>
    </row>
    <row r="95" spans="1:8" ht="15.75" hidden="1" customHeight="1">
      <c r="A95" s="5" t="s">
        <v>15</v>
      </c>
      <c r="B95" s="6">
        <v>67120342215</v>
      </c>
      <c r="C95" s="10" t="s">
        <v>32</v>
      </c>
      <c r="D95" s="8">
        <v>42856</v>
      </c>
      <c r="E95" s="9">
        <v>643.93543999999997</v>
      </c>
      <c r="F95" s="15"/>
    </row>
    <row r="96" spans="1:8" ht="15.75" hidden="1" customHeight="1">
      <c r="A96" s="5" t="s">
        <v>15</v>
      </c>
      <c r="B96" s="6">
        <v>67120342215</v>
      </c>
      <c r="C96" s="10" t="s">
        <v>32</v>
      </c>
      <c r="D96" s="8">
        <v>42887</v>
      </c>
      <c r="E96" s="9">
        <v>643.93543999999997</v>
      </c>
      <c r="F96" s="15"/>
    </row>
    <row r="97" spans="1:6" ht="15.75" hidden="1" customHeight="1">
      <c r="A97" s="5" t="s">
        <v>15</v>
      </c>
      <c r="B97" s="6">
        <v>67120342215</v>
      </c>
      <c r="C97" s="10" t="s">
        <v>32</v>
      </c>
      <c r="D97" s="8">
        <v>42917</v>
      </c>
      <c r="E97" s="9">
        <v>643.93543999999997</v>
      </c>
      <c r="F97" s="15"/>
    </row>
    <row r="98" spans="1:6" ht="15.75" hidden="1" customHeight="1">
      <c r="A98" s="5" t="s">
        <v>15</v>
      </c>
      <c r="B98" s="6">
        <v>23294035268</v>
      </c>
      <c r="C98" s="10" t="s">
        <v>33</v>
      </c>
      <c r="D98" s="8">
        <v>42461</v>
      </c>
      <c r="E98" s="17">
        <v>279.97000000000003</v>
      </c>
      <c r="F98" s="15"/>
    </row>
    <row r="99" spans="1:6" ht="15.75" hidden="1" customHeight="1">
      <c r="A99" s="5" t="s">
        <v>15</v>
      </c>
      <c r="B99" s="6">
        <v>23294035268</v>
      </c>
      <c r="C99" s="10" t="s">
        <v>33</v>
      </c>
      <c r="D99" s="8">
        <v>42675</v>
      </c>
      <c r="E99" s="9">
        <v>321.96771999999999</v>
      </c>
      <c r="F99" s="15"/>
    </row>
    <row r="100" spans="1:6" ht="15.75" hidden="1" customHeight="1">
      <c r="A100" s="5" t="s">
        <v>15</v>
      </c>
      <c r="B100" s="18">
        <v>4382056268</v>
      </c>
      <c r="C100" s="10" t="s">
        <v>34</v>
      </c>
      <c r="D100" s="8">
        <v>43770</v>
      </c>
      <c r="E100" s="19">
        <v>732.48627999999974</v>
      </c>
      <c r="F100" s="15" t="s">
        <v>17</v>
      </c>
    </row>
    <row r="101" spans="1:6" ht="15.75" hidden="1" customHeight="1">
      <c r="A101" s="5" t="s">
        <v>15</v>
      </c>
      <c r="B101" s="18">
        <v>31952178215</v>
      </c>
      <c r="C101" s="10" t="s">
        <v>35</v>
      </c>
      <c r="D101" s="8">
        <v>43191</v>
      </c>
      <c r="E101" s="19">
        <v>50</v>
      </c>
      <c r="F101" s="10"/>
    </row>
    <row r="102" spans="1:6" ht="15.75" customHeight="1">
      <c r="A102" s="5" t="s">
        <v>15</v>
      </c>
      <c r="B102" s="18">
        <v>149950268</v>
      </c>
      <c r="C102" s="80" t="s">
        <v>36</v>
      </c>
      <c r="D102" s="8">
        <v>43952</v>
      </c>
      <c r="E102" s="19">
        <v>1416.8607039999999</v>
      </c>
      <c r="F102" s="15" t="s">
        <v>17</v>
      </c>
    </row>
    <row r="103" spans="1:6" ht="15.75" hidden="1" customHeight="1">
      <c r="A103" s="5" t="s">
        <v>15</v>
      </c>
      <c r="B103" s="18">
        <v>5615461268</v>
      </c>
      <c r="C103" s="10" t="s">
        <v>37</v>
      </c>
      <c r="D103" s="8">
        <v>43770</v>
      </c>
      <c r="E103" s="19">
        <v>116.5</v>
      </c>
      <c r="F103" s="10"/>
    </row>
    <row r="104" spans="1:6" ht="15.75" hidden="1" customHeight="1">
      <c r="A104" s="5" t="s">
        <v>15</v>
      </c>
      <c r="B104" s="18">
        <v>10412212234</v>
      </c>
      <c r="C104" s="10" t="s">
        <v>38</v>
      </c>
      <c r="D104" s="8">
        <v>43009</v>
      </c>
      <c r="E104" s="19">
        <v>616.03216800000007</v>
      </c>
      <c r="F104" s="10"/>
    </row>
    <row r="105" spans="1:6" ht="15.75" hidden="1" customHeight="1">
      <c r="A105" s="5" t="s">
        <v>15</v>
      </c>
      <c r="B105" s="18">
        <v>10412212234</v>
      </c>
      <c r="C105" s="10" t="s">
        <v>38</v>
      </c>
      <c r="D105" s="8">
        <v>43040</v>
      </c>
      <c r="E105" s="19">
        <v>616.03216800000007</v>
      </c>
      <c r="F105" s="10"/>
    </row>
    <row r="106" spans="1:6" ht="15.75" hidden="1" customHeight="1">
      <c r="A106" s="5" t="s">
        <v>15</v>
      </c>
      <c r="B106" s="18">
        <v>10412212234</v>
      </c>
      <c r="C106" s="10" t="s">
        <v>38</v>
      </c>
      <c r="D106" s="8">
        <v>43070</v>
      </c>
      <c r="E106" s="19">
        <v>616.03216800000007</v>
      </c>
      <c r="F106" s="10"/>
    </row>
    <row r="107" spans="1:6" ht="15.75" hidden="1" customHeight="1">
      <c r="A107" s="5" t="s">
        <v>15</v>
      </c>
      <c r="B107" s="20">
        <v>78196981287</v>
      </c>
      <c r="C107" s="21" t="s">
        <v>39</v>
      </c>
      <c r="D107" s="8">
        <v>42370</v>
      </c>
      <c r="E107" s="19">
        <v>495.5</v>
      </c>
      <c r="F107" s="10"/>
    </row>
    <row r="108" spans="1:6" ht="15.75" hidden="1" customHeight="1">
      <c r="A108" s="5" t="s">
        <v>15</v>
      </c>
      <c r="B108" s="20">
        <v>78196981287</v>
      </c>
      <c r="C108" s="21" t="s">
        <v>39</v>
      </c>
      <c r="D108" s="8">
        <v>42401</v>
      </c>
      <c r="E108" s="19">
        <v>495.5</v>
      </c>
      <c r="F108" s="10"/>
    </row>
    <row r="109" spans="1:6" ht="15.75" hidden="1" customHeight="1">
      <c r="A109" s="5" t="s">
        <v>15</v>
      </c>
      <c r="B109" s="20">
        <v>78196981287</v>
      </c>
      <c r="C109" s="21" t="s">
        <v>39</v>
      </c>
      <c r="D109" s="8">
        <v>42430</v>
      </c>
      <c r="E109" s="19">
        <v>495.5</v>
      </c>
      <c r="F109" s="10"/>
    </row>
    <row r="110" spans="1:6" ht="15.75" hidden="1" customHeight="1">
      <c r="A110" s="5" t="s">
        <v>15</v>
      </c>
      <c r="B110" s="20">
        <v>78196981287</v>
      </c>
      <c r="C110" s="21" t="s">
        <v>39</v>
      </c>
      <c r="D110" s="8">
        <v>42461</v>
      </c>
      <c r="E110" s="19">
        <v>495.5</v>
      </c>
      <c r="F110" s="10"/>
    </row>
    <row r="111" spans="1:6" ht="15.75" hidden="1" customHeight="1">
      <c r="A111" s="5" t="s">
        <v>15</v>
      </c>
      <c r="B111" s="20">
        <v>78196981287</v>
      </c>
      <c r="C111" s="21" t="s">
        <v>39</v>
      </c>
      <c r="D111" s="8">
        <v>42491</v>
      </c>
      <c r="E111" s="19">
        <v>495.5</v>
      </c>
      <c r="F111" s="10"/>
    </row>
    <row r="112" spans="1:6" ht="15.75" hidden="1" customHeight="1">
      <c r="A112" s="5" t="s">
        <v>15</v>
      </c>
      <c r="B112" s="20">
        <v>78196981287</v>
      </c>
      <c r="C112" s="21" t="s">
        <v>39</v>
      </c>
      <c r="D112" s="8">
        <v>42522</v>
      </c>
      <c r="E112" s="19">
        <v>495.5</v>
      </c>
      <c r="F112" s="10"/>
    </row>
    <row r="113" spans="1:6" ht="15.75" hidden="1" customHeight="1">
      <c r="A113" s="5" t="s">
        <v>15</v>
      </c>
      <c r="B113" s="20">
        <v>78196981287</v>
      </c>
      <c r="C113" s="21" t="s">
        <v>39</v>
      </c>
      <c r="D113" s="8">
        <v>42552</v>
      </c>
      <c r="E113" s="19">
        <v>495.5</v>
      </c>
      <c r="F113" s="10"/>
    </row>
    <row r="114" spans="1:6" ht="15.75" hidden="1" customHeight="1">
      <c r="A114" s="5" t="s">
        <v>15</v>
      </c>
      <c r="B114" s="20">
        <v>78196981287</v>
      </c>
      <c r="C114" s="21" t="s">
        <v>39</v>
      </c>
      <c r="D114" s="8">
        <v>42583</v>
      </c>
      <c r="E114" s="19">
        <v>495.5</v>
      </c>
      <c r="F114" s="10"/>
    </row>
    <row r="115" spans="1:6" ht="15.75" hidden="1" customHeight="1">
      <c r="A115" s="5" t="s">
        <v>15</v>
      </c>
      <c r="B115" s="20">
        <v>78196981287</v>
      </c>
      <c r="C115" s="21" t="s">
        <v>39</v>
      </c>
      <c r="D115" s="8">
        <v>42614</v>
      </c>
      <c r="E115" s="22">
        <v>569.83000000000004</v>
      </c>
      <c r="F115" s="10"/>
    </row>
    <row r="116" spans="1:6" ht="15.75" hidden="1" customHeight="1">
      <c r="A116" s="5" t="s">
        <v>15</v>
      </c>
      <c r="B116" s="20">
        <v>21067252215</v>
      </c>
      <c r="C116" s="21" t="s">
        <v>40</v>
      </c>
      <c r="D116" s="8">
        <v>42675</v>
      </c>
      <c r="E116" s="22">
        <v>766.1</v>
      </c>
      <c r="F116" s="10"/>
    </row>
    <row r="117" spans="1:6" ht="15.75" hidden="1" customHeight="1">
      <c r="A117" s="5" t="s">
        <v>15</v>
      </c>
      <c r="B117" s="20">
        <v>21067252215</v>
      </c>
      <c r="C117" s="21" t="s">
        <v>40</v>
      </c>
      <c r="D117" s="8">
        <v>42705</v>
      </c>
      <c r="E117" s="23">
        <v>991.09831999999994</v>
      </c>
      <c r="F117" s="10"/>
    </row>
    <row r="118" spans="1:6" ht="15.75" hidden="1" customHeight="1">
      <c r="A118" s="5" t="s">
        <v>15</v>
      </c>
      <c r="B118" s="20">
        <v>21067252215</v>
      </c>
      <c r="C118" s="21" t="s">
        <v>40</v>
      </c>
      <c r="D118" s="8">
        <v>42767</v>
      </c>
      <c r="E118" s="23">
        <v>64.427159999999844</v>
      </c>
      <c r="F118" s="10"/>
    </row>
    <row r="119" spans="1:6" ht="15.75" hidden="1" customHeight="1">
      <c r="A119" s="5" t="s">
        <v>15</v>
      </c>
      <c r="B119" s="20">
        <v>21067252215</v>
      </c>
      <c r="C119" s="21" t="s">
        <v>40</v>
      </c>
      <c r="D119" s="8">
        <v>42795</v>
      </c>
      <c r="E119" s="23">
        <v>1055.5271599999999</v>
      </c>
      <c r="F119" s="10"/>
    </row>
    <row r="120" spans="1:6" ht="15.75" hidden="1" customHeight="1">
      <c r="A120" s="5" t="s">
        <v>15</v>
      </c>
      <c r="B120" s="20">
        <v>21067252215</v>
      </c>
      <c r="C120" s="21" t="s">
        <v>40</v>
      </c>
      <c r="D120" s="8">
        <v>42826</v>
      </c>
      <c r="E120" s="23">
        <v>1055.5271599999999</v>
      </c>
      <c r="F120" s="10"/>
    </row>
    <row r="121" spans="1:6" ht="15.75" hidden="1" customHeight="1">
      <c r="A121" s="5" t="s">
        <v>15</v>
      </c>
      <c r="B121" s="20">
        <v>21067252215</v>
      </c>
      <c r="C121" s="21" t="s">
        <v>40</v>
      </c>
      <c r="D121" s="8">
        <v>42856</v>
      </c>
      <c r="E121" s="23">
        <v>1055.5271599999999</v>
      </c>
      <c r="F121" s="10"/>
    </row>
    <row r="122" spans="1:6" ht="15.75" hidden="1" customHeight="1">
      <c r="A122" s="5" t="s">
        <v>15</v>
      </c>
      <c r="B122" s="20">
        <v>21067252215</v>
      </c>
      <c r="C122" s="21" t="s">
        <v>40</v>
      </c>
      <c r="D122" s="8">
        <v>42887</v>
      </c>
      <c r="E122" s="23">
        <v>1055.5271599999999</v>
      </c>
      <c r="F122" s="10"/>
    </row>
    <row r="123" spans="1:6" ht="15.75" hidden="1" customHeight="1">
      <c r="A123" s="5" t="s">
        <v>15</v>
      </c>
      <c r="B123" s="20">
        <v>8214379253</v>
      </c>
      <c r="C123" s="21" t="s">
        <v>41</v>
      </c>
      <c r="D123" s="8">
        <v>42370</v>
      </c>
      <c r="E123" s="24">
        <v>766.95</v>
      </c>
      <c r="F123" s="10"/>
    </row>
    <row r="124" spans="1:6" ht="15.75" hidden="1" customHeight="1">
      <c r="A124" s="5" t="s">
        <v>15</v>
      </c>
      <c r="B124" s="20">
        <v>8214379253</v>
      </c>
      <c r="C124" s="21" t="s">
        <v>41</v>
      </c>
      <c r="D124" s="8">
        <v>42401</v>
      </c>
      <c r="E124" s="24">
        <v>766.95</v>
      </c>
      <c r="F124" s="10"/>
    </row>
    <row r="125" spans="1:6" ht="15.75" hidden="1" customHeight="1">
      <c r="A125" s="5" t="s">
        <v>15</v>
      </c>
      <c r="B125" s="20">
        <v>8214379253</v>
      </c>
      <c r="C125" s="21" t="s">
        <v>41</v>
      </c>
      <c r="D125" s="8">
        <v>42430</v>
      </c>
      <c r="E125" s="24">
        <v>766.95</v>
      </c>
      <c r="F125" s="10"/>
    </row>
    <row r="126" spans="1:6" ht="15.75" hidden="1" customHeight="1">
      <c r="A126" s="5" t="s">
        <v>15</v>
      </c>
      <c r="B126" s="20">
        <v>8214379253</v>
      </c>
      <c r="C126" s="21" t="s">
        <v>41</v>
      </c>
      <c r="D126" s="8">
        <v>42461</v>
      </c>
      <c r="E126" s="24">
        <v>766.95</v>
      </c>
      <c r="F126" s="10"/>
    </row>
    <row r="127" spans="1:6" ht="15.75" hidden="1" customHeight="1">
      <c r="A127" s="5" t="s">
        <v>15</v>
      </c>
      <c r="B127" s="20">
        <v>8214379253</v>
      </c>
      <c r="C127" s="21" t="s">
        <v>41</v>
      </c>
      <c r="D127" s="8">
        <v>42491</v>
      </c>
      <c r="E127" s="24">
        <v>766.95</v>
      </c>
      <c r="F127" s="10"/>
    </row>
    <row r="128" spans="1:6" ht="15.75" hidden="1" customHeight="1">
      <c r="A128" s="5" t="s">
        <v>15</v>
      </c>
      <c r="B128" s="20">
        <v>10880518200</v>
      </c>
      <c r="C128" s="21" t="s">
        <v>42</v>
      </c>
      <c r="D128" s="8">
        <v>42887</v>
      </c>
      <c r="E128" s="22">
        <v>259.85000000000002</v>
      </c>
      <c r="F128" s="10"/>
    </row>
    <row r="129" spans="1:6" ht="15.75" hidden="1" customHeight="1">
      <c r="A129" s="5" t="s">
        <v>15</v>
      </c>
      <c r="B129" s="20">
        <v>10880518200</v>
      </c>
      <c r="C129" s="21" t="s">
        <v>42</v>
      </c>
      <c r="D129" s="8">
        <v>42917</v>
      </c>
      <c r="E129" s="19">
        <v>321.96771999999999</v>
      </c>
      <c r="F129" s="10"/>
    </row>
    <row r="130" spans="1:6" ht="15.75" hidden="1" customHeight="1">
      <c r="A130" s="5" t="s">
        <v>15</v>
      </c>
      <c r="B130" s="20">
        <v>71691596272</v>
      </c>
      <c r="C130" s="21" t="s">
        <v>43</v>
      </c>
      <c r="D130" s="8">
        <v>42644</v>
      </c>
      <c r="E130" s="22">
        <v>643.93543999999997</v>
      </c>
      <c r="F130" s="10"/>
    </row>
    <row r="131" spans="1:6" ht="15.75" hidden="1" customHeight="1">
      <c r="A131" s="5" t="s">
        <v>15</v>
      </c>
      <c r="B131" s="20">
        <v>42572932253</v>
      </c>
      <c r="C131" s="21" t="s">
        <v>44</v>
      </c>
      <c r="D131" s="8">
        <v>42767</v>
      </c>
      <c r="E131" s="23">
        <v>559.97799999999995</v>
      </c>
      <c r="F131" s="10"/>
    </row>
    <row r="132" spans="1:6" ht="15.75" hidden="1" customHeight="1">
      <c r="A132" s="5" t="s">
        <v>15</v>
      </c>
      <c r="B132" s="20">
        <v>42572932253</v>
      </c>
      <c r="C132" s="21" t="s">
        <v>44</v>
      </c>
      <c r="D132" s="8">
        <v>42795</v>
      </c>
      <c r="E132" s="23">
        <v>559.97799999999995</v>
      </c>
      <c r="F132" s="10"/>
    </row>
    <row r="133" spans="1:6" ht="15.75" hidden="1" customHeight="1">
      <c r="A133" s="5" t="s">
        <v>15</v>
      </c>
      <c r="B133" s="20">
        <v>42572932253</v>
      </c>
      <c r="C133" s="21" t="s">
        <v>44</v>
      </c>
      <c r="D133" s="8">
        <v>42826</v>
      </c>
      <c r="E133" s="23">
        <v>559.97799999999995</v>
      </c>
      <c r="F133" s="10"/>
    </row>
    <row r="134" spans="1:6" ht="15.75" hidden="1" customHeight="1">
      <c r="A134" s="5" t="s">
        <v>15</v>
      </c>
      <c r="B134" s="20">
        <v>42572932253</v>
      </c>
      <c r="C134" s="21" t="s">
        <v>44</v>
      </c>
      <c r="D134" s="8">
        <v>42856</v>
      </c>
      <c r="E134" s="23">
        <v>559.97799999999995</v>
      </c>
      <c r="F134" s="10"/>
    </row>
    <row r="135" spans="1:6" ht="15.75" hidden="1" customHeight="1">
      <c r="A135" s="5" t="s">
        <v>15</v>
      </c>
      <c r="B135" s="20">
        <v>42572932253</v>
      </c>
      <c r="C135" s="21" t="s">
        <v>44</v>
      </c>
      <c r="D135" s="8">
        <v>42887</v>
      </c>
      <c r="E135" s="23">
        <v>559.97799999999995</v>
      </c>
      <c r="F135" s="10"/>
    </row>
    <row r="136" spans="1:6" ht="15.75" hidden="1" customHeight="1">
      <c r="A136" s="5" t="s">
        <v>15</v>
      </c>
      <c r="B136" s="20">
        <v>42572932253</v>
      </c>
      <c r="C136" s="21" t="s">
        <v>44</v>
      </c>
      <c r="D136" s="8">
        <v>42917</v>
      </c>
      <c r="E136" s="23">
        <v>559.97799999999995</v>
      </c>
      <c r="F136" s="10"/>
    </row>
    <row r="137" spans="1:6" ht="15.75" hidden="1" customHeight="1">
      <c r="A137" s="5" t="s">
        <v>15</v>
      </c>
      <c r="B137" s="20">
        <v>11599944200</v>
      </c>
      <c r="C137" s="21" t="s">
        <v>45</v>
      </c>
      <c r="D137" s="8">
        <v>42795</v>
      </c>
      <c r="E137" s="23">
        <v>561.94639999999993</v>
      </c>
      <c r="F137" s="10"/>
    </row>
    <row r="138" spans="1:6" ht="15.75" hidden="1" customHeight="1">
      <c r="A138" s="5" t="s">
        <v>15</v>
      </c>
      <c r="B138" s="20">
        <v>11599944200</v>
      </c>
      <c r="C138" s="21" t="s">
        <v>45</v>
      </c>
      <c r="D138" s="8">
        <v>42826</v>
      </c>
      <c r="E138" s="23">
        <v>561.94639999999993</v>
      </c>
      <c r="F138" s="10"/>
    </row>
    <row r="139" spans="1:6" ht="15.75" hidden="1" customHeight="1">
      <c r="A139" s="5" t="s">
        <v>15</v>
      </c>
      <c r="B139" s="20">
        <v>11599944200</v>
      </c>
      <c r="C139" s="21" t="s">
        <v>45</v>
      </c>
      <c r="D139" s="8">
        <v>42856</v>
      </c>
      <c r="E139" s="23">
        <v>561.94639999999993</v>
      </c>
      <c r="F139" s="10"/>
    </row>
    <row r="140" spans="1:6" ht="15.75" hidden="1" customHeight="1">
      <c r="A140" s="5" t="s">
        <v>15</v>
      </c>
      <c r="B140" s="20">
        <v>11599944200</v>
      </c>
      <c r="C140" s="21" t="s">
        <v>45</v>
      </c>
      <c r="D140" s="8">
        <v>42887</v>
      </c>
      <c r="E140" s="19">
        <v>1008.70068</v>
      </c>
      <c r="F140" s="10"/>
    </row>
    <row r="141" spans="1:6" ht="15.75" hidden="1" customHeight="1">
      <c r="A141" s="5" t="s">
        <v>15</v>
      </c>
      <c r="B141" s="20">
        <v>11599944200</v>
      </c>
      <c r="C141" s="21" t="s">
        <v>45</v>
      </c>
      <c r="D141" s="8">
        <v>42917</v>
      </c>
      <c r="E141" s="19">
        <v>1008.70068</v>
      </c>
      <c r="F141" s="10"/>
    </row>
    <row r="142" spans="1:6" ht="15.75" hidden="1" customHeight="1">
      <c r="A142" s="5" t="s">
        <v>15</v>
      </c>
      <c r="B142" s="20">
        <v>11599944200</v>
      </c>
      <c r="C142" s="21" t="s">
        <v>45</v>
      </c>
      <c r="D142" s="8">
        <v>42948</v>
      </c>
      <c r="E142" s="19">
        <v>1008.70068</v>
      </c>
      <c r="F142" s="10"/>
    </row>
    <row r="143" spans="1:6" ht="15.75" hidden="1" customHeight="1">
      <c r="A143" s="5" t="s">
        <v>15</v>
      </c>
      <c r="B143" s="20">
        <v>25370073287</v>
      </c>
      <c r="C143" s="21" t="s">
        <v>46</v>
      </c>
      <c r="D143" s="8">
        <v>42826</v>
      </c>
      <c r="E143" s="22">
        <v>321.96771999999999</v>
      </c>
      <c r="F143" s="10"/>
    </row>
    <row r="144" spans="1:6" ht="15.75" hidden="1" customHeight="1">
      <c r="A144" s="5" t="s">
        <v>15</v>
      </c>
      <c r="B144" s="20">
        <v>25370073287</v>
      </c>
      <c r="C144" s="21" t="s">
        <v>46</v>
      </c>
      <c r="D144" s="8">
        <v>42856</v>
      </c>
      <c r="E144" s="22">
        <v>321.96771999999999</v>
      </c>
      <c r="F144" s="10"/>
    </row>
    <row r="145" spans="1:6" ht="15.75" hidden="1" customHeight="1">
      <c r="A145" s="5" t="s">
        <v>15</v>
      </c>
      <c r="B145" s="20">
        <v>25370073287</v>
      </c>
      <c r="C145" s="21" t="s">
        <v>46</v>
      </c>
      <c r="D145" s="8">
        <v>42887</v>
      </c>
      <c r="E145" s="22">
        <v>321.96771999999999</v>
      </c>
      <c r="F145" s="10"/>
    </row>
    <row r="146" spans="1:6" ht="15.75" hidden="1" customHeight="1">
      <c r="A146" s="5" t="s">
        <v>15</v>
      </c>
      <c r="B146" s="20">
        <v>70863776272</v>
      </c>
      <c r="C146" s="21" t="s">
        <v>47</v>
      </c>
      <c r="D146" s="8">
        <v>42705</v>
      </c>
      <c r="E146" s="22">
        <v>973.64171999999985</v>
      </c>
      <c r="F146" s="10"/>
    </row>
    <row r="147" spans="1:6" ht="15.75" hidden="1" customHeight="1">
      <c r="A147" s="5" t="s">
        <v>15</v>
      </c>
      <c r="B147" s="20">
        <v>70863776272</v>
      </c>
      <c r="C147" s="21" t="s">
        <v>47</v>
      </c>
      <c r="D147" s="8">
        <v>42736</v>
      </c>
      <c r="E147" s="22">
        <v>973.64171999999985</v>
      </c>
      <c r="F147" s="10"/>
    </row>
    <row r="148" spans="1:6" ht="15.75" hidden="1" customHeight="1">
      <c r="A148" s="5" t="s">
        <v>15</v>
      </c>
      <c r="B148" s="20">
        <v>70863776272</v>
      </c>
      <c r="C148" s="21" t="s">
        <v>47</v>
      </c>
      <c r="D148" s="8">
        <v>42767</v>
      </c>
      <c r="E148" s="22">
        <v>973.64171999999985</v>
      </c>
      <c r="F148" s="10"/>
    </row>
    <row r="149" spans="1:6" ht="15.75" hidden="1" customHeight="1">
      <c r="A149" s="5" t="s">
        <v>15</v>
      </c>
      <c r="B149" s="20">
        <v>70863776272</v>
      </c>
      <c r="C149" s="21" t="s">
        <v>47</v>
      </c>
      <c r="D149" s="8">
        <v>42795</v>
      </c>
      <c r="E149" s="22">
        <v>973.64171999999985</v>
      </c>
      <c r="F149" s="10"/>
    </row>
    <row r="150" spans="1:6" ht="15.75" hidden="1" customHeight="1">
      <c r="A150" s="5" t="s">
        <v>15</v>
      </c>
      <c r="B150" s="20">
        <v>70863776272</v>
      </c>
      <c r="C150" s="21" t="s">
        <v>47</v>
      </c>
      <c r="D150" s="8">
        <v>42826</v>
      </c>
      <c r="E150" s="22">
        <v>973.64171999999985</v>
      </c>
      <c r="F150" s="10"/>
    </row>
    <row r="151" spans="1:6" ht="15.75" hidden="1" customHeight="1">
      <c r="A151" s="5" t="s">
        <v>15</v>
      </c>
      <c r="B151" s="20">
        <v>70863776272</v>
      </c>
      <c r="C151" s="21" t="s">
        <v>47</v>
      </c>
      <c r="D151" s="8">
        <v>42856</v>
      </c>
      <c r="E151" s="22">
        <v>973.64171999999985</v>
      </c>
      <c r="F151" s="10"/>
    </row>
    <row r="152" spans="1:6" ht="15.75" hidden="1" customHeight="1">
      <c r="A152" s="5" t="s">
        <v>15</v>
      </c>
      <c r="B152" s="20">
        <v>70863776272</v>
      </c>
      <c r="C152" s="21" t="s">
        <v>47</v>
      </c>
      <c r="D152" s="8">
        <v>42887</v>
      </c>
      <c r="E152" s="22">
        <v>973.64171999999985</v>
      </c>
      <c r="F152" s="10"/>
    </row>
    <row r="153" spans="1:6" ht="15.75" hidden="1" customHeight="1">
      <c r="A153" s="5" t="s">
        <v>15</v>
      </c>
      <c r="B153" s="20">
        <v>70863776272</v>
      </c>
      <c r="C153" s="21" t="s">
        <v>47</v>
      </c>
      <c r="D153" s="8">
        <v>42917</v>
      </c>
      <c r="E153" s="22">
        <v>973.64171999999985</v>
      </c>
      <c r="F153" s="10"/>
    </row>
    <row r="154" spans="1:6" ht="15.75" hidden="1" customHeight="1">
      <c r="A154" s="5" t="s">
        <v>15</v>
      </c>
      <c r="B154" s="18">
        <v>72054514268</v>
      </c>
      <c r="C154" s="10" t="s">
        <v>48</v>
      </c>
      <c r="D154" s="8">
        <v>42370</v>
      </c>
      <c r="E154" s="24">
        <v>826.12</v>
      </c>
      <c r="F154" s="10"/>
    </row>
    <row r="155" spans="1:6" ht="15.75" hidden="1" customHeight="1">
      <c r="A155" s="5" t="s">
        <v>15</v>
      </c>
      <c r="B155" s="18">
        <v>72054514268</v>
      </c>
      <c r="C155" s="10" t="s">
        <v>48</v>
      </c>
      <c r="D155" s="8">
        <v>42401</v>
      </c>
      <c r="E155" s="24">
        <v>826.12</v>
      </c>
      <c r="F155" s="10"/>
    </row>
    <row r="156" spans="1:6" ht="15.75" hidden="1" customHeight="1">
      <c r="A156" s="5" t="s">
        <v>15</v>
      </c>
      <c r="B156" s="18">
        <v>72054514268</v>
      </c>
      <c r="C156" s="10" t="s">
        <v>48</v>
      </c>
      <c r="D156" s="8">
        <v>42430</v>
      </c>
      <c r="E156" s="24">
        <v>826.12</v>
      </c>
      <c r="F156" s="10"/>
    </row>
    <row r="157" spans="1:6" ht="15.75" hidden="1" customHeight="1">
      <c r="A157" s="5" t="s">
        <v>15</v>
      </c>
      <c r="B157" s="18">
        <v>72054514268</v>
      </c>
      <c r="C157" s="10" t="s">
        <v>48</v>
      </c>
      <c r="D157" s="8">
        <v>42461</v>
      </c>
      <c r="E157" s="24">
        <v>826.12</v>
      </c>
      <c r="F157" s="10"/>
    </row>
    <row r="158" spans="1:6" ht="15.75" hidden="1" customHeight="1">
      <c r="A158" s="5" t="s">
        <v>15</v>
      </c>
      <c r="B158" s="18">
        <v>72054514268</v>
      </c>
      <c r="C158" s="10" t="s">
        <v>48</v>
      </c>
      <c r="D158" s="8">
        <v>42491</v>
      </c>
      <c r="E158" s="24">
        <v>826.12</v>
      </c>
      <c r="F158" s="10"/>
    </row>
    <row r="159" spans="1:6" ht="15.75" hidden="1" customHeight="1">
      <c r="A159" s="5" t="s">
        <v>15</v>
      </c>
      <c r="B159" s="18">
        <v>8772703253</v>
      </c>
      <c r="C159" s="10" t="s">
        <v>49</v>
      </c>
      <c r="D159" s="8">
        <v>43040</v>
      </c>
      <c r="E159" s="19">
        <v>54.16</v>
      </c>
      <c r="F159" s="10"/>
    </row>
    <row r="160" spans="1:6" ht="15.75" hidden="1" customHeight="1">
      <c r="A160" s="5" t="s">
        <v>15</v>
      </c>
      <c r="B160" s="18">
        <v>8772703253</v>
      </c>
      <c r="C160" s="10" t="s">
        <v>49</v>
      </c>
      <c r="D160" s="8">
        <v>43070</v>
      </c>
      <c r="E160" s="19">
        <v>1454.1600670000003</v>
      </c>
      <c r="F160" s="10"/>
    </row>
    <row r="161" spans="1:6" ht="15.75" hidden="1" customHeight="1">
      <c r="A161" s="5" t="s">
        <v>15</v>
      </c>
      <c r="B161" s="18">
        <v>39519287</v>
      </c>
      <c r="C161" s="10" t="s">
        <v>50</v>
      </c>
      <c r="D161" s="8">
        <v>42736</v>
      </c>
      <c r="E161" s="22">
        <v>1008.71068</v>
      </c>
      <c r="F161" s="10"/>
    </row>
    <row r="162" spans="1:6" ht="15.75" hidden="1" customHeight="1">
      <c r="A162" s="5" t="s">
        <v>15</v>
      </c>
      <c r="B162" s="18">
        <v>39519287</v>
      </c>
      <c r="C162" s="10" t="s">
        <v>50</v>
      </c>
      <c r="D162" s="8">
        <v>42767</v>
      </c>
      <c r="E162" s="22">
        <v>1008.71068</v>
      </c>
      <c r="F162" s="10"/>
    </row>
    <row r="163" spans="1:6" ht="15.75" hidden="1" customHeight="1">
      <c r="A163" s="5" t="s">
        <v>15</v>
      </c>
      <c r="B163" s="18">
        <v>39519287</v>
      </c>
      <c r="C163" s="10" t="s">
        <v>50</v>
      </c>
      <c r="D163" s="8">
        <v>42795</v>
      </c>
      <c r="E163" s="22">
        <v>1008.71068</v>
      </c>
      <c r="F163" s="10"/>
    </row>
    <row r="164" spans="1:6" ht="15.75" hidden="1" customHeight="1">
      <c r="A164" s="5" t="s">
        <v>15</v>
      </c>
      <c r="B164" s="18">
        <v>39519287</v>
      </c>
      <c r="C164" s="10" t="s">
        <v>50</v>
      </c>
      <c r="D164" s="8">
        <v>42826</v>
      </c>
      <c r="E164" s="22">
        <v>1008.71068</v>
      </c>
      <c r="F164" s="10"/>
    </row>
    <row r="165" spans="1:6" ht="15.75" hidden="1" customHeight="1">
      <c r="A165" s="5" t="s">
        <v>15</v>
      </c>
      <c r="B165" s="18">
        <v>39519287</v>
      </c>
      <c r="C165" s="10" t="s">
        <v>50</v>
      </c>
      <c r="D165" s="8">
        <v>42856</v>
      </c>
      <c r="E165" s="22">
        <v>1008.71068</v>
      </c>
      <c r="F165" s="10"/>
    </row>
    <row r="166" spans="1:6" ht="15.75" hidden="1" customHeight="1">
      <c r="A166" s="5" t="s">
        <v>15</v>
      </c>
      <c r="B166" s="18">
        <v>39519287</v>
      </c>
      <c r="C166" s="10" t="s">
        <v>50</v>
      </c>
      <c r="D166" s="8">
        <v>42887</v>
      </c>
      <c r="E166" s="22">
        <v>1008.71068</v>
      </c>
      <c r="F166" s="10"/>
    </row>
    <row r="167" spans="1:6" ht="15.75" hidden="1" customHeight="1">
      <c r="A167" s="5" t="s">
        <v>15</v>
      </c>
      <c r="B167" s="18"/>
      <c r="C167" s="10" t="s">
        <v>51</v>
      </c>
      <c r="D167" s="8">
        <v>42401</v>
      </c>
      <c r="E167" s="24">
        <v>488.65</v>
      </c>
      <c r="F167" s="10"/>
    </row>
    <row r="168" spans="1:6" ht="15.75" hidden="1" customHeight="1">
      <c r="A168" s="5" t="s">
        <v>15</v>
      </c>
      <c r="B168" s="18"/>
      <c r="C168" s="10" t="s">
        <v>51</v>
      </c>
      <c r="D168" s="8">
        <v>42430</v>
      </c>
      <c r="E168" s="24">
        <v>488.65</v>
      </c>
      <c r="F168" s="10"/>
    </row>
    <row r="169" spans="1:6" ht="15.75" hidden="1" customHeight="1">
      <c r="A169" s="5" t="s">
        <v>15</v>
      </c>
      <c r="B169" s="18"/>
      <c r="C169" s="10" t="s">
        <v>51</v>
      </c>
      <c r="D169" s="8">
        <v>42491</v>
      </c>
      <c r="E169" s="24">
        <v>488.65</v>
      </c>
      <c r="F169" s="10"/>
    </row>
    <row r="170" spans="1:6" ht="15.75" hidden="1" customHeight="1">
      <c r="A170" s="5" t="s">
        <v>15</v>
      </c>
      <c r="B170" s="18"/>
      <c r="C170" s="10" t="s">
        <v>51</v>
      </c>
      <c r="D170" s="8">
        <v>42522</v>
      </c>
      <c r="E170" s="24">
        <v>488.65</v>
      </c>
      <c r="F170" s="10"/>
    </row>
    <row r="171" spans="1:6" ht="15.75" hidden="1" customHeight="1">
      <c r="A171" s="5" t="s">
        <v>15</v>
      </c>
      <c r="B171" s="18"/>
      <c r="C171" s="10" t="s">
        <v>51</v>
      </c>
      <c r="D171" s="8">
        <v>42552</v>
      </c>
      <c r="E171" s="24">
        <v>488.65</v>
      </c>
      <c r="F171" s="10"/>
    </row>
    <row r="172" spans="1:6" ht="15.75" hidden="1" customHeight="1">
      <c r="A172" s="5" t="s">
        <v>15</v>
      </c>
      <c r="B172" s="18"/>
      <c r="C172" s="10" t="s">
        <v>51</v>
      </c>
      <c r="D172" s="8">
        <v>42583</v>
      </c>
      <c r="E172" s="24">
        <v>488.65</v>
      </c>
      <c r="F172" s="10"/>
    </row>
    <row r="173" spans="1:6" ht="15.75" hidden="1" customHeight="1">
      <c r="A173" s="5" t="s">
        <v>15</v>
      </c>
      <c r="B173" s="18">
        <v>70507325249</v>
      </c>
      <c r="C173" s="10" t="s">
        <v>52</v>
      </c>
      <c r="D173" s="8">
        <v>43739</v>
      </c>
      <c r="E173" s="19">
        <v>86.240768000000003</v>
      </c>
      <c r="F173" s="10"/>
    </row>
    <row r="174" spans="1:6" ht="15.75" hidden="1" customHeight="1">
      <c r="A174" s="5" t="s">
        <v>15</v>
      </c>
      <c r="B174" s="18">
        <v>73459208287</v>
      </c>
      <c r="C174" s="10" t="s">
        <v>53</v>
      </c>
      <c r="D174" s="8">
        <v>43739</v>
      </c>
      <c r="E174" s="19">
        <v>452.240768</v>
      </c>
      <c r="F174" s="10"/>
    </row>
    <row r="175" spans="1:6" ht="15.75" hidden="1" customHeight="1">
      <c r="A175" s="5" t="s">
        <v>15</v>
      </c>
      <c r="B175" s="18">
        <v>73459208287</v>
      </c>
      <c r="C175" s="10" t="s">
        <v>53</v>
      </c>
      <c r="D175" s="8">
        <v>43770</v>
      </c>
      <c r="E175" s="19">
        <v>452.240768</v>
      </c>
      <c r="F175" s="10"/>
    </row>
    <row r="176" spans="1:6" ht="15.75" hidden="1" customHeight="1">
      <c r="A176" s="5" t="s">
        <v>15</v>
      </c>
      <c r="B176" s="18">
        <v>17020468268</v>
      </c>
      <c r="C176" s="10" t="s">
        <v>54</v>
      </c>
      <c r="D176" s="8">
        <v>42675</v>
      </c>
      <c r="E176" s="22">
        <v>321.96771999999999</v>
      </c>
      <c r="F176" s="10"/>
    </row>
    <row r="177" spans="1:6" ht="15.75" hidden="1" customHeight="1">
      <c r="A177" s="5" t="s">
        <v>15</v>
      </c>
      <c r="B177" s="18">
        <v>17020468268</v>
      </c>
      <c r="C177" s="10" t="s">
        <v>54</v>
      </c>
      <c r="D177" s="8">
        <v>42705</v>
      </c>
      <c r="E177" s="22">
        <v>321.96771999999999</v>
      </c>
      <c r="F177" s="10"/>
    </row>
    <row r="178" spans="1:6" ht="15.75" hidden="1" customHeight="1">
      <c r="A178" s="5" t="s">
        <v>15</v>
      </c>
      <c r="B178" s="18">
        <v>17020468268</v>
      </c>
      <c r="C178" s="10" t="s">
        <v>54</v>
      </c>
      <c r="D178" s="8">
        <v>42736</v>
      </c>
      <c r="E178" s="22">
        <v>321.96771999999999</v>
      </c>
      <c r="F178" s="10"/>
    </row>
    <row r="179" spans="1:6" ht="15.75" hidden="1" customHeight="1">
      <c r="A179" s="5" t="s">
        <v>15</v>
      </c>
      <c r="B179" s="18">
        <v>17020468268</v>
      </c>
      <c r="C179" s="10" t="s">
        <v>54</v>
      </c>
      <c r="D179" s="8">
        <v>42767</v>
      </c>
      <c r="E179" s="22">
        <v>321.96771999999999</v>
      </c>
      <c r="F179" s="10"/>
    </row>
    <row r="180" spans="1:6" ht="15.75" hidden="1" customHeight="1">
      <c r="A180" s="5" t="s">
        <v>15</v>
      </c>
      <c r="B180" s="18">
        <v>17977088215</v>
      </c>
      <c r="C180" s="10" t="s">
        <v>55</v>
      </c>
      <c r="D180" s="8">
        <v>42583</v>
      </c>
      <c r="E180" s="25">
        <v>-207.01</v>
      </c>
      <c r="F180" s="10"/>
    </row>
    <row r="181" spans="1:6" ht="15.75" customHeight="1">
      <c r="A181" s="5" t="s">
        <v>15</v>
      </c>
      <c r="B181" s="18">
        <v>10237984253</v>
      </c>
      <c r="C181" s="80" t="s">
        <v>56</v>
      </c>
      <c r="D181" s="8">
        <v>43831</v>
      </c>
      <c r="E181" s="19">
        <v>732.49</v>
      </c>
      <c r="F181" s="15" t="s">
        <v>17</v>
      </c>
    </row>
    <row r="182" spans="1:6" ht="15.75" hidden="1" customHeight="1">
      <c r="A182" s="5" t="s">
        <v>15</v>
      </c>
      <c r="B182" s="18">
        <v>47668342249</v>
      </c>
      <c r="C182" s="10" t="s">
        <v>57</v>
      </c>
      <c r="D182" s="8">
        <v>42370</v>
      </c>
      <c r="E182" s="24">
        <v>249.6</v>
      </c>
      <c r="F182" s="10"/>
    </row>
    <row r="183" spans="1:6" ht="15.75" hidden="1" customHeight="1">
      <c r="A183" s="5" t="s">
        <v>15</v>
      </c>
      <c r="B183" s="18">
        <v>47668342249</v>
      </c>
      <c r="C183" s="10" t="s">
        <v>57</v>
      </c>
      <c r="D183" s="8">
        <v>42401</v>
      </c>
      <c r="E183" s="24">
        <v>249.6</v>
      </c>
      <c r="F183" s="10"/>
    </row>
    <row r="184" spans="1:6" ht="15.75" hidden="1" customHeight="1">
      <c r="A184" s="5" t="s">
        <v>15</v>
      </c>
      <c r="B184" s="18">
        <v>47668342249</v>
      </c>
      <c r="C184" s="10" t="s">
        <v>57</v>
      </c>
      <c r="D184" s="8">
        <v>42430</v>
      </c>
      <c r="E184" s="24">
        <v>249.6</v>
      </c>
      <c r="F184" s="10"/>
    </row>
    <row r="185" spans="1:6" ht="15.75" hidden="1" customHeight="1">
      <c r="A185" s="5" t="s">
        <v>15</v>
      </c>
      <c r="B185" s="18">
        <v>47668342249</v>
      </c>
      <c r="C185" s="10" t="s">
        <v>57</v>
      </c>
      <c r="D185" s="8">
        <v>42461</v>
      </c>
      <c r="E185" s="24">
        <v>293.64</v>
      </c>
      <c r="F185" s="10"/>
    </row>
    <row r="186" spans="1:6" ht="15.75" hidden="1" customHeight="1">
      <c r="A186" s="5" t="s">
        <v>15</v>
      </c>
      <c r="B186" s="18">
        <v>47668342249</v>
      </c>
      <c r="C186" s="10" t="s">
        <v>57</v>
      </c>
      <c r="D186" s="8">
        <v>42491</v>
      </c>
      <c r="E186" s="24">
        <v>293.64</v>
      </c>
      <c r="F186" s="10"/>
    </row>
    <row r="187" spans="1:6" ht="15.75" hidden="1" customHeight="1">
      <c r="A187" s="5" t="s">
        <v>15</v>
      </c>
      <c r="B187" s="18">
        <v>47668342249</v>
      </c>
      <c r="C187" s="10" t="s">
        <v>57</v>
      </c>
      <c r="D187" s="8">
        <v>42522</v>
      </c>
      <c r="E187" s="24">
        <v>293.64</v>
      </c>
      <c r="F187" s="10"/>
    </row>
    <row r="188" spans="1:6" ht="15.75" hidden="1" customHeight="1">
      <c r="A188" s="5" t="s">
        <v>15</v>
      </c>
      <c r="B188" s="18">
        <v>47668342249</v>
      </c>
      <c r="C188" s="10" t="s">
        <v>57</v>
      </c>
      <c r="D188" s="8">
        <v>42552</v>
      </c>
      <c r="E188" s="24">
        <v>293.64</v>
      </c>
      <c r="F188" s="10"/>
    </row>
    <row r="189" spans="1:6" ht="15.75" hidden="1" customHeight="1">
      <c r="A189" s="5" t="s">
        <v>15</v>
      </c>
      <c r="B189" s="18">
        <v>47668342249</v>
      </c>
      <c r="C189" s="10" t="s">
        <v>57</v>
      </c>
      <c r="D189" s="8">
        <v>42583</v>
      </c>
      <c r="E189" s="23">
        <v>333.43</v>
      </c>
      <c r="F189" s="10"/>
    </row>
    <row r="190" spans="1:6" ht="15.75" hidden="1" customHeight="1">
      <c r="A190" s="5" t="s">
        <v>15</v>
      </c>
      <c r="B190" s="18">
        <v>47668342249</v>
      </c>
      <c r="C190" s="10" t="s">
        <v>57</v>
      </c>
      <c r="D190" s="8">
        <v>42614</v>
      </c>
      <c r="E190" s="23">
        <v>333.43</v>
      </c>
      <c r="F190" s="10"/>
    </row>
    <row r="191" spans="1:6" ht="15.75" hidden="1" customHeight="1">
      <c r="A191" s="5" t="s">
        <v>15</v>
      </c>
      <c r="B191" s="18">
        <v>13772953204</v>
      </c>
      <c r="C191" s="10" t="s">
        <v>58</v>
      </c>
      <c r="D191" s="8">
        <v>42856</v>
      </c>
      <c r="E191" s="19">
        <v>1089.6112000000001</v>
      </c>
      <c r="F191" s="10"/>
    </row>
    <row r="192" spans="1:6" ht="15.75" hidden="1" customHeight="1">
      <c r="A192" s="5" t="s">
        <v>15</v>
      </c>
      <c r="B192" s="18">
        <v>13772953204</v>
      </c>
      <c r="C192" s="10" t="s">
        <v>58</v>
      </c>
      <c r="D192" s="8">
        <v>42887</v>
      </c>
      <c r="E192" s="19">
        <v>1089.6112000000001</v>
      </c>
      <c r="F192" s="10"/>
    </row>
    <row r="193" spans="1:6" ht="15.75" hidden="1" customHeight="1">
      <c r="A193" s="5" t="s">
        <v>15</v>
      </c>
      <c r="B193" s="18">
        <v>13772953204</v>
      </c>
      <c r="C193" s="10" t="s">
        <v>58</v>
      </c>
      <c r="D193" s="8">
        <v>42917</v>
      </c>
      <c r="E193" s="19">
        <v>1089.6112000000001</v>
      </c>
      <c r="F193" s="10"/>
    </row>
    <row r="194" spans="1:6" ht="15.75" hidden="1" customHeight="1">
      <c r="A194" s="5" t="s">
        <v>15</v>
      </c>
      <c r="B194" s="18">
        <v>13772953204</v>
      </c>
      <c r="C194" s="10" t="s">
        <v>58</v>
      </c>
      <c r="D194" s="8">
        <v>42948</v>
      </c>
      <c r="E194" s="19">
        <v>1089.6112000000001</v>
      </c>
      <c r="F194" s="10"/>
    </row>
    <row r="195" spans="1:6" ht="15.75" hidden="1" customHeight="1">
      <c r="A195" s="5" t="s">
        <v>15</v>
      </c>
      <c r="B195" s="18">
        <v>18724990230</v>
      </c>
      <c r="C195" s="10" t="s">
        <v>59</v>
      </c>
      <c r="D195" s="8">
        <v>42614</v>
      </c>
      <c r="E195" s="22">
        <v>321.96771999999999</v>
      </c>
      <c r="F195" s="10"/>
    </row>
    <row r="196" spans="1:6" ht="15.75" hidden="1" customHeight="1">
      <c r="A196" s="5" t="s">
        <v>15</v>
      </c>
      <c r="B196" s="18">
        <v>18724990230</v>
      </c>
      <c r="C196" s="10" t="s">
        <v>59</v>
      </c>
      <c r="D196" s="8">
        <v>42644</v>
      </c>
      <c r="E196" s="22">
        <v>321.96771999999999</v>
      </c>
      <c r="F196" s="10"/>
    </row>
    <row r="197" spans="1:6" ht="15.75" hidden="1" customHeight="1">
      <c r="A197" s="5" t="s">
        <v>15</v>
      </c>
      <c r="B197" s="18">
        <v>18724990230</v>
      </c>
      <c r="C197" s="10" t="s">
        <v>59</v>
      </c>
      <c r="D197" s="8">
        <v>42675</v>
      </c>
      <c r="E197" s="22">
        <v>321.96771999999999</v>
      </c>
      <c r="F197" s="10"/>
    </row>
    <row r="198" spans="1:6" ht="15.75" hidden="1" customHeight="1">
      <c r="A198" s="5" t="s">
        <v>15</v>
      </c>
      <c r="B198" s="18">
        <v>18724990230</v>
      </c>
      <c r="C198" s="10" t="s">
        <v>59</v>
      </c>
      <c r="D198" s="8">
        <v>42705</v>
      </c>
      <c r="E198" s="22">
        <v>321.96771999999999</v>
      </c>
      <c r="F198" s="10"/>
    </row>
    <row r="199" spans="1:6" ht="15.75" hidden="1" customHeight="1">
      <c r="A199" s="5" t="s">
        <v>15</v>
      </c>
      <c r="B199" s="18">
        <v>18724990230</v>
      </c>
      <c r="C199" s="10" t="s">
        <v>59</v>
      </c>
      <c r="D199" s="8">
        <v>42736</v>
      </c>
      <c r="E199" s="22">
        <v>321.96771999999999</v>
      </c>
      <c r="F199" s="10"/>
    </row>
    <row r="200" spans="1:6" ht="15.75" hidden="1" customHeight="1">
      <c r="A200" s="5" t="s">
        <v>15</v>
      </c>
      <c r="B200" s="18">
        <v>18724990230</v>
      </c>
      <c r="C200" s="10" t="s">
        <v>59</v>
      </c>
      <c r="D200" s="8">
        <v>42767</v>
      </c>
      <c r="E200" s="22">
        <v>321.96771999999999</v>
      </c>
      <c r="F200" s="10"/>
    </row>
    <row r="201" spans="1:6" ht="15.75" hidden="1" customHeight="1">
      <c r="A201" s="5" t="s">
        <v>15</v>
      </c>
      <c r="B201" s="18">
        <v>18724990230</v>
      </c>
      <c r="C201" s="10" t="s">
        <v>59</v>
      </c>
      <c r="D201" s="8">
        <v>42795</v>
      </c>
      <c r="E201" s="22">
        <v>321.96771999999999</v>
      </c>
      <c r="F201" s="10"/>
    </row>
    <row r="202" spans="1:6" ht="15.75" hidden="1" customHeight="1">
      <c r="A202" s="5" t="s">
        <v>15</v>
      </c>
      <c r="B202" s="18">
        <v>18724990230</v>
      </c>
      <c r="C202" s="10" t="s">
        <v>59</v>
      </c>
      <c r="D202" s="8">
        <v>42826</v>
      </c>
      <c r="E202" s="22">
        <v>321.96771999999999</v>
      </c>
      <c r="F202" s="10"/>
    </row>
    <row r="203" spans="1:6" ht="15.75" hidden="1" customHeight="1">
      <c r="A203" s="5" t="s">
        <v>15</v>
      </c>
      <c r="B203" s="18">
        <v>18724990230</v>
      </c>
      <c r="C203" s="10" t="s">
        <v>59</v>
      </c>
      <c r="D203" s="8">
        <v>42856</v>
      </c>
      <c r="E203" s="22">
        <v>321.96771999999999</v>
      </c>
      <c r="F203" s="10"/>
    </row>
    <row r="204" spans="1:6" ht="15.75" hidden="1" customHeight="1">
      <c r="A204" s="5" t="s">
        <v>15</v>
      </c>
      <c r="B204" s="18">
        <v>18724990230</v>
      </c>
      <c r="C204" s="10" t="s">
        <v>59</v>
      </c>
      <c r="D204" s="8">
        <v>42887</v>
      </c>
      <c r="E204" s="22">
        <v>321.96771999999999</v>
      </c>
      <c r="F204" s="10"/>
    </row>
    <row r="205" spans="1:6" ht="15.75" hidden="1" customHeight="1">
      <c r="A205" s="5" t="s">
        <v>15</v>
      </c>
      <c r="B205" s="18">
        <v>18724990230</v>
      </c>
      <c r="C205" s="10" t="s">
        <v>59</v>
      </c>
      <c r="D205" s="8">
        <v>42917</v>
      </c>
      <c r="E205" s="22">
        <v>321.96771999999999</v>
      </c>
      <c r="F205" s="10"/>
    </row>
    <row r="206" spans="1:6" ht="15.75" hidden="1" customHeight="1">
      <c r="A206" s="5" t="s">
        <v>15</v>
      </c>
      <c r="B206" s="18">
        <v>10867449268</v>
      </c>
      <c r="C206" s="10" t="s">
        <v>60</v>
      </c>
      <c r="D206" s="8">
        <v>42644</v>
      </c>
      <c r="E206" s="23">
        <v>487.27151999999995</v>
      </c>
      <c r="F206" s="10"/>
    </row>
    <row r="207" spans="1:6" ht="15.75" hidden="1" customHeight="1">
      <c r="A207" s="5" t="s">
        <v>15</v>
      </c>
      <c r="B207" s="18">
        <v>10867449268</v>
      </c>
      <c r="C207" s="10" t="s">
        <v>60</v>
      </c>
      <c r="D207" s="8">
        <v>42675</v>
      </c>
      <c r="E207" s="23">
        <v>487.27151999999995</v>
      </c>
      <c r="F207" s="10"/>
    </row>
    <row r="208" spans="1:6" ht="15.75" hidden="1" customHeight="1">
      <c r="A208" s="5" t="s">
        <v>15</v>
      </c>
      <c r="B208" s="18">
        <v>10867449268</v>
      </c>
      <c r="C208" s="10" t="s">
        <v>60</v>
      </c>
      <c r="D208" s="8">
        <v>42705</v>
      </c>
      <c r="E208" s="23">
        <v>487.27151999999995</v>
      </c>
      <c r="F208" s="10"/>
    </row>
    <row r="209" spans="1:6" ht="15.75" hidden="1" customHeight="1">
      <c r="A209" s="5" t="s">
        <v>15</v>
      </c>
      <c r="B209" s="18">
        <v>10867449268</v>
      </c>
      <c r="C209" s="10" t="s">
        <v>60</v>
      </c>
      <c r="D209" s="8">
        <v>42736</v>
      </c>
      <c r="E209" s="23">
        <v>487.27151999999995</v>
      </c>
      <c r="F209" s="10"/>
    </row>
    <row r="210" spans="1:6" ht="15.75" hidden="1" customHeight="1">
      <c r="A210" s="5" t="s">
        <v>15</v>
      </c>
      <c r="B210" s="18">
        <v>10867449268</v>
      </c>
      <c r="C210" s="10" t="s">
        <v>60</v>
      </c>
      <c r="D210" s="8">
        <v>42767</v>
      </c>
      <c r="E210" s="23">
        <v>487.27151999999995</v>
      </c>
      <c r="F210" s="10"/>
    </row>
    <row r="211" spans="1:6" ht="15.75" hidden="1" customHeight="1">
      <c r="A211" s="5" t="s">
        <v>15</v>
      </c>
      <c r="B211" s="18">
        <v>10867449268</v>
      </c>
      <c r="C211" s="10" t="s">
        <v>60</v>
      </c>
      <c r="D211" s="8">
        <v>42795</v>
      </c>
      <c r="E211" s="23">
        <v>487.27151999999995</v>
      </c>
      <c r="F211" s="10"/>
    </row>
    <row r="212" spans="1:6" ht="15.75" hidden="1" customHeight="1">
      <c r="A212" s="5" t="s">
        <v>15</v>
      </c>
      <c r="B212" s="18">
        <v>10867449268</v>
      </c>
      <c r="C212" s="10" t="s">
        <v>60</v>
      </c>
      <c r="D212" s="8">
        <v>42826</v>
      </c>
      <c r="E212" s="23">
        <v>487.27151999999995</v>
      </c>
      <c r="F212" s="10"/>
    </row>
    <row r="213" spans="1:6" ht="15.75" hidden="1" customHeight="1">
      <c r="A213" s="5" t="s">
        <v>15</v>
      </c>
      <c r="B213" s="18">
        <v>10867449268</v>
      </c>
      <c r="C213" s="10" t="s">
        <v>60</v>
      </c>
      <c r="D213" s="8">
        <v>42856</v>
      </c>
      <c r="E213" s="23">
        <v>487.27151999999995</v>
      </c>
      <c r="F213" s="10"/>
    </row>
    <row r="214" spans="1:6" ht="15.75" hidden="1" customHeight="1">
      <c r="A214" s="5" t="s">
        <v>15</v>
      </c>
      <c r="B214" s="18">
        <v>10867449268</v>
      </c>
      <c r="C214" s="10" t="s">
        <v>60</v>
      </c>
      <c r="D214" s="8">
        <v>42887</v>
      </c>
      <c r="E214" s="23">
        <v>487.27151999999995</v>
      </c>
      <c r="F214" s="10"/>
    </row>
    <row r="215" spans="1:6" ht="15.75" hidden="1" customHeight="1">
      <c r="A215" s="5" t="s">
        <v>15</v>
      </c>
      <c r="B215" s="18">
        <v>10867449268</v>
      </c>
      <c r="C215" s="10" t="s">
        <v>60</v>
      </c>
      <c r="D215" s="8">
        <v>42917</v>
      </c>
      <c r="E215" s="23">
        <v>487.27151999999995</v>
      </c>
      <c r="F215" s="10"/>
    </row>
    <row r="216" spans="1:6" ht="15.75" hidden="1" customHeight="1">
      <c r="A216" s="5" t="s">
        <v>15</v>
      </c>
      <c r="B216" s="18">
        <v>21276900287</v>
      </c>
      <c r="C216" s="10" t="s">
        <v>61</v>
      </c>
      <c r="D216" s="8">
        <v>42583</v>
      </c>
      <c r="E216" s="23">
        <v>423.71</v>
      </c>
      <c r="F216" s="10"/>
    </row>
    <row r="217" spans="1:6" ht="15.75" hidden="1" customHeight="1">
      <c r="A217" s="5" t="s">
        <v>15</v>
      </c>
      <c r="B217" s="18">
        <v>21276900287</v>
      </c>
      <c r="C217" s="10" t="s">
        <v>61</v>
      </c>
      <c r="D217" s="8">
        <v>42675</v>
      </c>
      <c r="E217" s="22">
        <v>487.27151999999995</v>
      </c>
      <c r="F217" s="10"/>
    </row>
    <row r="218" spans="1:6" ht="15.75" hidden="1" customHeight="1">
      <c r="A218" s="5" t="s">
        <v>15</v>
      </c>
      <c r="B218" s="18">
        <v>21276900287</v>
      </c>
      <c r="C218" s="10" t="s">
        <v>61</v>
      </c>
      <c r="D218" s="8">
        <v>42705</v>
      </c>
      <c r="E218" s="22">
        <v>487.27151999999995</v>
      </c>
      <c r="F218" s="10"/>
    </row>
    <row r="219" spans="1:6" ht="15.75" hidden="1" customHeight="1">
      <c r="A219" s="5" t="s">
        <v>15</v>
      </c>
      <c r="B219" s="18">
        <v>21276900287</v>
      </c>
      <c r="C219" s="10" t="s">
        <v>61</v>
      </c>
      <c r="D219" s="8">
        <v>42736</v>
      </c>
      <c r="E219" s="22">
        <v>487.27151999999995</v>
      </c>
      <c r="F219" s="10"/>
    </row>
    <row r="220" spans="1:6" ht="15.75" hidden="1" customHeight="1">
      <c r="A220" s="5" t="s">
        <v>15</v>
      </c>
      <c r="B220" s="18">
        <v>21276900287</v>
      </c>
      <c r="C220" s="10" t="s">
        <v>61</v>
      </c>
      <c r="D220" s="8">
        <v>42767</v>
      </c>
      <c r="E220" s="22">
        <v>487.27151999999995</v>
      </c>
      <c r="F220" s="10"/>
    </row>
    <row r="221" spans="1:6" ht="15.75" hidden="1" customHeight="1">
      <c r="A221" s="5" t="s">
        <v>15</v>
      </c>
      <c r="B221" s="18">
        <v>21276900287</v>
      </c>
      <c r="C221" s="10" t="s">
        <v>61</v>
      </c>
      <c r="D221" s="8">
        <v>42795</v>
      </c>
      <c r="E221" s="22">
        <v>487.27151999999995</v>
      </c>
      <c r="F221" s="10"/>
    </row>
    <row r="222" spans="1:6" ht="15.75" hidden="1" customHeight="1">
      <c r="A222" s="5" t="s">
        <v>15</v>
      </c>
      <c r="B222" s="18">
        <v>21276900287</v>
      </c>
      <c r="C222" s="10" t="s">
        <v>61</v>
      </c>
      <c r="D222" s="8">
        <v>42826</v>
      </c>
      <c r="E222" s="22">
        <v>487.27151999999995</v>
      </c>
      <c r="F222" s="10"/>
    </row>
    <row r="223" spans="1:6" ht="15.75" hidden="1" customHeight="1">
      <c r="A223" s="5" t="s">
        <v>15</v>
      </c>
      <c r="B223" s="18">
        <v>21276900287</v>
      </c>
      <c r="C223" s="10" t="s">
        <v>61</v>
      </c>
      <c r="D223" s="8">
        <v>42856</v>
      </c>
      <c r="E223" s="22">
        <v>487.27151999999995</v>
      </c>
      <c r="F223" s="10"/>
    </row>
    <row r="224" spans="1:6" ht="15.75" hidden="1" customHeight="1">
      <c r="A224" s="5" t="s">
        <v>15</v>
      </c>
      <c r="B224" s="18">
        <v>21276900287</v>
      </c>
      <c r="C224" s="10" t="s">
        <v>61</v>
      </c>
      <c r="D224" s="8">
        <v>42917</v>
      </c>
      <c r="E224" s="22">
        <v>487.27151999999995</v>
      </c>
      <c r="F224" s="10"/>
    </row>
    <row r="225" spans="1:6" ht="15.75" hidden="1" customHeight="1">
      <c r="A225" s="5" t="s">
        <v>15</v>
      </c>
      <c r="B225" s="18">
        <v>15895491200</v>
      </c>
      <c r="C225" s="10" t="s">
        <v>62</v>
      </c>
      <c r="D225" s="8">
        <v>42767</v>
      </c>
      <c r="E225" s="22">
        <v>725.77907999999991</v>
      </c>
      <c r="F225" s="10"/>
    </row>
    <row r="226" spans="1:6" ht="15.75" hidden="1" customHeight="1">
      <c r="A226" s="5" t="s">
        <v>15</v>
      </c>
      <c r="B226" s="18">
        <v>15895491200</v>
      </c>
      <c r="C226" s="10" t="s">
        <v>62</v>
      </c>
      <c r="D226" s="8">
        <v>42795</v>
      </c>
      <c r="E226" s="22">
        <v>725.77907999999991</v>
      </c>
      <c r="F226" s="10"/>
    </row>
    <row r="227" spans="1:6" ht="15.75" hidden="1" customHeight="1">
      <c r="A227" s="5" t="s">
        <v>15</v>
      </c>
      <c r="B227" s="18">
        <v>15895491200</v>
      </c>
      <c r="C227" s="10" t="s">
        <v>62</v>
      </c>
      <c r="D227" s="8">
        <v>42826</v>
      </c>
      <c r="E227" s="22">
        <v>725.77907999999991</v>
      </c>
      <c r="F227" s="10"/>
    </row>
    <row r="228" spans="1:6" ht="15.75" hidden="1" customHeight="1">
      <c r="A228" s="5" t="s">
        <v>15</v>
      </c>
      <c r="B228" s="18">
        <v>15895491200</v>
      </c>
      <c r="C228" s="10" t="s">
        <v>62</v>
      </c>
      <c r="D228" s="8">
        <v>42856</v>
      </c>
      <c r="E228" s="22">
        <v>725.77907999999991</v>
      </c>
      <c r="F228" s="10"/>
    </row>
    <row r="229" spans="1:6" ht="15.75" hidden="1" customHeight="1">
      <c r="A229" s="5" t="s">
        <v>15</v>
      </c>
      <c r="B229" s="18">
        <v>15895491200</v>
      </c>
      <c r="C229" s="10" t="s">
        <v>62</v>
      </c>
      <c r="D229" s="8">
        <v>42887</v>
      </c>
      <c r="E229" s="22">
        <v>725.77907999999991</v>
      </c>
      <c r="F229" s="10"/>
    </row>
    <row r="230" spans="1:6" ht="15.75" hidden="1" customHeight="1">
      <c r="A230" s="5" t="s">
        <v>15</v>
      </c>
      <c r="B230" s="18">
        <v>15895491200</v>
      </c>
      <c r="C230" s="10" t="s">
        <v>62</v>
      </c>
      <c r="D230" s="8">
        <v>42917</v>
      </c>
      <c r="E230" s="22">
        <v>725.77907999999991</v>
      </c>
      <c r="F230" s="10"/>
    </row>
    <row r="231" spans="1:6" ht="15.75" hidden="1" customHeight="1">
      <c r="A231" s="5" t="s">
        <v>15</v>
      </c>
      <c r="B231" s="18">
        <v>24517186253</v>
      </c>
      <c r="C231" s="10" t="s">
        <v>63</v>
      </c>
      <c r="D231" s="8">
        <v>42401</v>
      </c>
      <c r="E231" s="24">
        <v>775.47</v>
      </c>
      <c r="F231" s="10"/>
    </row>
    <row r="232" spans="1:6" ht="15.75" hidden="1" customHeight="1">
      <c r="A232" s="5" t="s">
        <v>15</v>
      </c>
      <c r="B232" s="18">
        <v>24517186253</v>
      </c>
      <c r="C232" s="10" t="s">
        <v>63</v>
      </c>
      <c r="D232" s="8">
        <v>42430</v>
      </c>
      <c r="E232" s="24">
        <v>775.47</v>
      </c>
      <c r="F232" s="10"/>
    </row>
    <row r="233" spans="1:6" ht="15.75" hidden="1" customHeight="1">
      <c r="A233" s="5" t="s">
        <v>15</v>
      </c>
      <c r="B233" s="18">
        <v>13754823272</v>
      </c>
      <c r="C233" s="10" t="s">
        <v>64</v>
      </c>
      <c r="D233" s="8">
        <v>42370</v>
      </c>
      <c r="E233" s="24">
        <v>559.94000000000005</v>
      </c>
      <c r="F233" s="10"/>
    </row>
    <row r="234" spans="1:6" ht="15.75" hidden="1" customHeight="1">
      <c r="A234" s="5" t="s">
        <v>15</v>
      </c>
      <c r="B234" s="18">
        <v>13754823272</v>
      </c>
      <c r="C234" s="10" t="s">
        <v>64</v>
      </c>
      <c r="D234" s="8">
        <v>42401</v>
      </c>
      <c r="E234" s="24">
        <v>559.94000000000005</v>
      </c>
      <c r="F234" s="10"/>
    </row>
    <row r="235" spans="1:6" ht="15.75" hidden="1" customHeight="1">
      <c r="A235" s="5" t="s">
        <v>15</v>
      </c>
      <c r="B235" s="18">
        <v>13754823272</v>
      </c>
      <c r="C235" s="10" t="s">
        <v>64</v>
      </c>
      <c r="D235" s="8">
        <v>42430</v>
      </c>
      <c r="E235" s="24">
        <v>559.94000000000005</v>
      </c>
      <c r="F235" s="10"/>
    </row>
    <row r="236" spans="1:6" ht="15.75" hidden="1" customHeight="1">
      <c r="A236" s="5" t="s">
        <v>15</v>
      </c>
      <c r="B236" s="18">
        <v>13754823272</v>
      </c>
      <c r="C236" s="10" t="s">
        <v>64</v>
      </c>
      <c r="D236" s="8">
        <v>42461</v>
      </c>
      <c r="E236" s="24">
        <v>559.94000000000005</v>
      </c>
      <c r="F236" s="10"/>
    </row>
    <row r="237" spans="1:6" ht="15.75" hidden="1" customHeight="1">
      <c r="A237" s="5" t="s">
        <v>15</v>
      </c>
      <c r="B237" s="18">
        <v>13754823272</v>
      </c>
      <c r="C237" s="10" t="s">
        <v>64</v>
      </c>
      <c r="D237" s="8">
        <v>42491</v>
      </c>
      <c r="E237" s="24">
        <v>559.94000000000005</v>
      </c>
      <c r="F237" s="10"/>
    </row>
    <row r="238" spans="1:6" ht="15.75" hidden="1" customHeight="1">
      <c r="A238" s="5" t="s">
        <v>15</v>
      </c>
      <c r="B238" s="18">
        <v>13754823272</v>
      </c>
      <c r="C238" s="10" t="s">
        <v>64</v>
      </c>
      <c r="D238" s="8">
        <v>42522</v>
      </c>
      <c r="E238" s="24">
        <v>559.94000000000005</v>
      </c>
      <c r="F238" s="10"/>
    </row>
    <row r="239" spans="1:6" ht="15.75" hidden="1" customHeight="1">
      <c r="A239" s="5" t="s">
        <v>15</v>
      </c>
      <c r="B239" s="18">
        <v>13754823272</v>
      </c>
      <c r="C239" s="10" t="s">
        <v>64</v>
      </c>
      <c r="D239" s="8">
        <v>42552</v>
      </c>
      <c r="E239" s="24">
        <v>559.94000000000005</v>
      </c>
      <c r="F239" s="10"/>
    </row>
    <row r="240" spans="1:6" ht="15.75" hidden="1" customHeight="1">
      <c r="A240" s="5" t="s">
        <v>15</v>
      </c>
      <c r="B240" s="18">
        <v>13754823272</v>
      </c>
      <c r="C240" s="10" t="s">
        <v>64</v>
      </c>
      <c r="D240" s="8">
        <v>42583</v>
      </c>
      <c r="E240" s="24">
        <v>559.94000000000005</v>
      </c>
      <c r="F240" s="10"/>
    </row>
    <row r="241" spans="1:6" ht="15.75" hidden="1" customHeight="1">
      <c r="A241" s="5" t="s">
        <v>15</v>
      </c>
      <c r="B241" s="18">
        <v>13754823272</v>
      </c>
      <c r="C241" s="10" t="s">
        <v>64</v>
      </c>
      <c r="D241" s="8">
        <v>42614</v>
      </c>
      <c r="E241" s="22">
        <v>643.93543999999997</v>
      </c>
      <c r="F241" s="10"/>
    </row>
    <row r="242" spans="1:6" ht="15.75" hidden="1" customHeight="1">
      <c r="A242" s="5" t="s">
        <v>15</v>
      </c>
      <c r="B242" s="18">
        <v>13754823272</v>
      </c>
      <c r="C242" s="10" t="s">
        <v>64</v>
      </c>
      <c r="D242" s="8">
        <v>42644</v>
      </c>
      <c r="E242" s="22">
        <v>643.93543999999997</v>
      </c>
      <c r="F242" s="10"/>
    </row>
    <row r="243" spans="1:6" ht="15.75" hidden="1" customHeight="1">
      <c r="A243" s="5" t="s">
        <v>15</v>
      </c>
      <c r="B243" s="18">
        <v>13754823272</v>
      </c>
      <c r="C243" s="10" t="s">
        <v>64</v>
      </c>
      <c r="D243" s="8">
        <v>42675</v>
      </c>
      <c r="E243" s="22">
        <v>643.93543999999997</v>
      </c>
      <c r="F243" s="10"/>
    </row>
    <row r="244" spans="1:6" ht="15.75" hidden="1" customHeight="1">
      <c r="A244" s="5" t="s">
        <v>15</v>
      </c>
      <c r="B244" s="18">
        <v>13754823272</v>
      </c>
      <c r="C244" s="10" t="s">
        <v>64</v>
      </c>
      <c r="D244" s="8">
        <v>42705</v>
      </c>
      <c r="E244" s="22">
        <v>643.93543999999997</v>
      </c>
      <c r="F244" s="10"/>
    </row>
    <row r="245" spans="1:6" ht="15.75" hidden="1" customHeight="1">
      <c r="A245" s="5" t="s">
        <v>15</v>
      </c>
      <c r="B245" s="18">
        <v>13754823272</v>
      </c>
      <c r="C245" s="10" t="s">
        <v>64</v>
      </c>
      <c r="D245" s="8">
        <v>42736</v>
      </c>
      <c r="E245" s="22">
        <v>643.93543999999997</v>
      </c>
      <c r="F245" s="10"/>
    </row>
    <row r="246" spans="1:6" ht="15.75" hidden="1" customHeight="1">
      <c r="A246" s="5" t="s">
        <v>15</v>
      </c>
      <c r="B246" s="18">
        <v>75167948215</v>
      </c>
      <c r="C246" s="10" t="s">
        <v>65</v>
      </c>
      <c r="D246" s="8">
        <v>42552</v>
      </c>
      <c r="E246" s="23">
        <v>243.47</v>
      </c>
      <c r="F246" s="10"/>
    </row>
    <row r="247" spans="1:6" ht="15.75" hidden="1" customHeight="1">
      <c r="A247" s="5" t="s">
        <v>15</v>
      </c>
      <c r="B247" s="18">
        <v>75167948215</v>
      </c>
      <c r="C247" s="10" t="s">
        <v>65</v>
      </c>
      <c r="D247" s="8">
        <v>42583</v>
      </c>
      <c r="E247" s="23">
        <v>243.47</v>
      </c>
      <c r="F247" s="10"/>
    </row>
    <row r="248" spans="1:6" ht="15.75" hidden="1" customHeight="1">
      <c r="A248" s="5" t="s">
        <v>15</v>
      </c>
      <c r="B248" s="18">
        <v>75167948215</v>
      </c>
      <c r="C248" s="10" t="s">
        <v>65</v>
      </c>
      <c r="D248" s="8">
        <v>42614</v>
      </c>
      <c r="E248" s="23">
        <v>279.98899999999998</v>
      </c>
      <c r="F248" s="10"/>
    </row>
    <row r="249" spans="1:6" ht="15.75" hidden="1" customHeight="1">
      <c r="A249" s="5" t="s">
        <v>15</v>
      </c>
      <c r="B249" s="18">
        <v>75167948215</v>
      </c>
      <c r="C249" s="10" t="s">
        <v>65</v>
      </c>
      <c r="D249" s="8">
        <v>42644</v>
      </c>
      <c r="E249" s="23">
        <v>279.98899999999998</v>
      </c>
      <c r="F249" s="10"/>
    </row>
    <row r="250" spans="1:6" ht="15.75" hidden="1" customHeight="1">
      <c r="A250" s="5" t="s">
        <v>15</v>
      </c>
      <c r="B250" s="18">
        <v>75167948215</v>
      </c>
      <c r="C250" s="10" t="s">
        <v>65</v>
      </c>
      <c r="D250" s="8">
        <v>42675</v>
      </c>
      <c r="E250" s="23">
        <v>279.98899999999998</v>
      </c>
      <c r="F250" s="10"/>
    </row>
    <row r="251" spans="1:6" ht="15.75" hidden="1" customHeight="1">
      <c r="A251" s="5" t="s">
        <v>15</v>
      </c>
      <c r="B251" s="18">
        <v>75167948215</v>
      </c>
      <c r="C251" s="10" t="s">
        <v>65</v>
      </c>
      <c r="D251" s="8">
        <v>42705</v>
      </c>
      <c r="E251" s="23">
        <v>279.98899999999998</v>
      </c>
      <c r="F251" s="10"/>
    </row>
    <row r="252" spans="1:6" ht="15.75" hidden="1" customHeight="1">
      <c r="A252" s="5" t="s">
        <v>15</v>
      </c>
      <c r="B252" s="18">
        <v>75167948215</v>
      </c>
      <c r="C252" s="10" t="s">
        <v>65</v>
      </c>
      <c r="D252" s="8">
        <v>42736</v>
      </c>
      <c r="E252" s="23">
        <v>279.98899999999998</v>
      </c>
      <c r="F252" s="10"/>
    </row>
    <row r="253" spans="1:6" ht="15.75" hidden="1" customHeight="1">
      <c r="A253" s="5" t="s">
        <v>15</v>
      </c>
      <c r="B253" s="18">
        <v>77587855220</v>
      </c>
      <c r="C253" s="10" t="s">
        <v>66</v>
      </c>
      <c r="D253" s="8">
        <v>42644</v>
      </c>
      <c r="E253" s="26">
        <v>321.97000000000003</v>
      </c>
      <c r="F253" s="10"/>
    </row>
    <row r="254" spans="1:6" ht="15.75" hidden="1" customHeight="1">
      <c r="A254" s="5" t="s">
        <v>15</v>
      </c>
      <c r="B254" s="18">
        <v>77587855220</v>
      </c>
      <c r="C254" s="10" t="s">
        <v>66</v>
      </c>
      <c r="D254" s="8">
        <v>42675</v>
      </c>
      <c r="E254" s="27">
        <v>279.98899999999998</v>
      </c>
      <c r="F254" s="10"/>
    </row>
    <row r="255" spans="1:6" ht="15.75" hidden="1" customHeight="1">
      <c r="A255" s="5" t="s">
        <v>15</v>
      </c>
      <c r="B255" s="18">
        <v>77587855220</v>
      </c>
      <c r="C255" s="10" t="s">
        <v>66</v>
      </c>
      <c r="D255" s="8">
        <v>42705</v>
      </c>
      <c r="E255" s="27">
        <v>279.98899999999998</v>
      </c>
      <c r="F255" s="10"/>
    </row>
    <row r="256" spans="1:6" ht="15.75" hidden="1" customHeight="1">
      <c r="A256" s="5" t="s">
        <v>15</v>
      </c>
      <c r="B256" s="18">
        <v>77587855220</v>
      </c>
      <c r="C256" s="10" t="s">
        <v>66</v>
      </c>
      <c r="D256" s="8">
        <v>42736</v>
      </c>
      <c r="E256" s="27">
        <v>279.98899999999998</v>
      </c>
      <c r="F256" s="10"/>
    </row>
    <row r="257" spans="1:6" ht="15.75" hidden="1" customHeight="1">
      <c r="A257" s="5" t="s">
        <v>15</v>
      </c>
      <c r="B257" s="18">
        <v>77587855220</v>
      </c>
      <c r="C257" s="10" t="s">
        <v>66</v>
      </c>
      <c r="D257" s="8">
        <v>42767</v>
      </c>
      <c r="E257" s="27">
        <v>279.98899999999998</v>
      </c>
      <c r="F257" s="10"/>
    </row>
    <row r="258" spans="1:6" ht="15.75" hidden="1" customHeight="1">
      <c r="A258" s="5" t="s">
        <v>15</v>
      </c>
      <c r="B258" s="18">
        <v>77587855220</v>
      </c>
      <c r="C258" s="10" t="s">
        <v>66</v>
      </c>
      <c r="D258" s="8">
        <v>42795</v>
      </c>
      <c r="E258" s="27">
        <v>279.98899999999998</v>
      </c>
      <c r="F258" s="10"/>
    </row>
    <row r="259" spans="1:6" ht="15.75" hidden="1" customHeight="1">
      <c r="A259" s="5" t="s">
        <v>15</v>
      </c>
      <c r="B259" s="18">
        <v>77587855220</v>
      </c>
      <c r="C259" s="10" t="s">
        <v>66</v>
      </c>
      <c r="D259" s="8">
        <v>42826</v>
      </c>
      <c r="E259" s="27">
        <v>279.98899999999998</v>
      </c>
      <c r="F259" s="10"/>
    </row>
    <row r="260" spans="1:6" ht="15.75" hidden="1" customHeight="1">
      <c r="A260" s="5" t="s">
        <v>15</v>
      </c>
      <c r="B260" s="18">
        <v>77587855220</v>
      </c>
      <c r="C260" s="10" t="s">
        <v>66</v>
      </c>
      <c r="D260" s="8">
        <v>42856</v>
      </c>
      <c r="E260" s="27">
        <v>279.98899999999998</v>
      </c>
      <c r="F260" s="10"/>
    </row>
    <row r="261" spans="1:6" ht="15.75" hidden="1" customHeight="1">
      <c r="A261" s="5" t="s">
        <v>15</v>
      </c>
      <c r="B261" s="18">
        <v>77587855220</v>
      </c>
      <c r="C261" s="10" t="s">
        <v>66</v>
      </c>
      <c r="D261" s="8">
        <v>42887</v>
      </c>
      <c r="E261" s="27">
        <v>279.98899999999998</v>
      </c>
      <c r="F261" s="10"/>
    </row>
    <row r="262" spans="1:6" ht="15.75" hidden="1" customHeight="1">
      <c r="A262" s="5" t="s">
        <v>15</v>
      </c>
      <c r="B262" s="18">
        <v>77587855220</v>
      </c>
      <c r="C262" s="10" t="s">
        <v>66</v>
      </c>
      <c r="D262" s="8">
        <v>42917</v>
      </c>
      <c r="E262" s="27">
        <v>279.98899999999998</v>
      </c>
      <c r="F262" s="10"/>
    </row>
    <row r="263" spans="1:6" ht="15.75" hidden="1" customHeight="1">
      <c r="A263" s="5" t="s">
        <v>15</v>
      </c>
      <c r="B263" s="18">
        <v>18439098200</v>
      </c>
      <c r="C263" s="10" t="s">
        <v>67</v>
      </c>
      <c r="D263" s="8">
        <v>42370</v>
      </c>
      <c r="E263" s="24">
        <v>279.97000000000003</v>
      </c>
      <c r="F263" s="10"/>
    </row>
    <row r="264" spans="1:6" ht="15.75" hidden="1" customHeight="1">
      <c r="A264" s="5" t="s">
        <v>15</v>
      </c>
      <c r="B264" s="18">
        <v>18439098200</v>
      </c>
      <c r="C264" s="10" t="s">
        <v>67</v>
      </c>
      <c r="D264" s="8">
        <v>42401</v>
      </c>
      <c r="E264" s="24">
        <v>279.97000000000003</v>
      </c>
      <c r="F264" s="10"/>
    </row>
    <row r="265" spans="1:6" ht="15.75" hidden="1" customHeight="1">
      <c r="A265" s="5" t="s">
        <v>15</v>
      </c>
      <c r="B265" s="18">
        <v>18439098200</v>
      </c>
      <c r="C265" s="10" t="s">
        <v>67</v>
      </c>
      <c r="D265" s="8">
        <v>42430</v>
      </c>
      <c r="E265" s="24">
        <v>279.97000000000003</v>
      </c>
      <c r="F265" s="10"/>
    </row>
    <row r="266" spans="1:6" ht="15.75" hidden="1" customHeight="1">
      <c r="A266" s="5" t="s">
        <v>15</v>
      </c>
      <c r="B266" s="18">
        <v>18439098200</v>
      </c>
      <c r="C266" s="10" t="s">
        <v>67</v>
      </c>
      <c r="D266" s="8">
        <v>42461</v>
      </c>
      <c r="E266" s="24">
        <v>279.97000000000003</v>
      </c>
      <c r="F266" s="10"/>
    </row>
    <row r="267" spans="1:6" ht="15.75" hidden="1" customHeight="1">
      <c r="A267" s="5" t="s">
        <v>15</v>
      </c>
      <c r="B267" s="18">
        <v>18439098200</v>
      </c>
      <c r="C267" s="10" t="s">
        <v>67</v>
      </c>
      <c r="D267" s="8">
        <v>42491</v>
      </c>
      <c r="E267" s="24">
        <v>279.97000000000003</v>
      </c>
      <c r="F267" s="10"/>
    </row>
    <row r="268" spans="1:6" ht="15.75" hidden="1" customHeight="1">
      <c r="A268" s="5" t="s">
        <v>15</v>
      </c>
      <c r="B268" s="18">
        <v>18439098200</v>
      </c>
      <c r="C268" s="10" t="s">
        <v>67</v>
      </c>
      <c r="D268" s="8">
        <v>42522</v>
      </c>
      <c r="E268" s="24">
        <v>279.97000000000003</v>
      </c>
      <c r="F268" s="10"/>
    </row>
    <row r="269" spans="1:6" ht="15.75" hidden="1" customHeight="1">
      <c r="A269" s="5" t="s">
        <v>15</v>
      </c>
      <c r="B269" s="18">
        <v>18439098200</v>
      </c>
      <c r="C269" s="10" t="s">
        <v>67</v>
      </c>
      <c r="D269" s="8">
        <v>42552</v>
      </c>
      <c r="E269" s="24">
        <v>279.97000000000003</v>
      </c>
      <c r="F269" s="10"/>
    </row>
    <row r="270" spans="1:6" ht="15.75" hidden="1" customHeight="1">
      <c r="A270" s="5" t="s">
        <v>15</v>
      </c>
      <c r="B270" s="18">
        <v>18439098200</v>
      </c>
      <c r="C270" s="10" t="s">
        <v>67</v>
      </c>
      <c r="D270" s="8">
        <v>42583</v>
      </c>
      <c r="E270" s="24">
        <v>279.97000000000003</v>
      </c>
      <c r="F270" s="10"/>
    </row>
    <row r="271" spans="1:6" ht="15.75" hidden="1" customHeight="1">
      <c r="A271" s="5" t="s">
        <v>15</v>
      </c>
      <c r="B271" s="18">
        <v>18439098200</v>
      </c>
      <c r="C271" s="10" t="s">
        <v>67</v>
      </c>
      <c r="D271" s="8">
        <v>42614</v>
      </c>
      <c r="E271" s="22">
        <v>321.96771999999999</v>
      </c>
      <c r="F271" s="10"/>
    </row>
    <row r="272" spans="1:6" ht="15.75" hidden="1" customHeight="1">
      <c r="A272" s="5" t="s">
        <v>15</v>
      </c>
      <c r="B272" s="18">
        <v>41364945720</v>
      </c>
      <c r="C272" s="10" t="s">
        <v>68</v>
      </c>
      <c r="D272" s="8">
        <v>42614</v>
      </c>
      <c r="E272" s="22">
        <v>1397.69724</v>
      </c>
      <c r="F272" s="10"/>
    </row>
    <row r="273" spans="1:6" ht="15.75" hidden="1" customHeight="1">
      <c r="A273" s="5" t="s">
        <v>15</v>
      </c>
      <c r="B273" s="18">
        <v>41364945720</v>
      </c>
      <c r="C273" s="10" t="s">
        <v>68</v>
      </c>
      <c r="D273" s="8">
        <v>42644</v>
      </c>
      <c r="E273" s="22">
        <v>1397.69724</v>
      </c>
      <c r="F273" s="10"/>
    </row>
    <row r="274" spans="1:6" ht="15.75" hidden="1" customHeight="1">
      <c r="A274" s="5" t="s">
        <v>15</v>
      </c>
      <c r="B274" s="18">
        <v>41364945720</v>
      </c>
      <c r="C274" s="10" t="s">
        <v>68</v>
      </c>
      <c r="D274" s="8">
        <v>42675</v>
      </c>
      <c r="E274" s="22">
        <v>1397.69724</v>
      </c>
      <c r="F274" s="10"/>
    </row>
    <row r="275" spans="1:6" ht="15.75" hidden="1" customHeight="1">
      <c r="A275" s="5" t="s">
        <v>15</v>
      </c>
      <c r="B275" s="18">
        <v>41364945720</v>
      </c>
      <c r="C275" s="10" t="s">
        <v>68</v>
      </c>
      <c r="D275" s="8">
        <v>42705</v>
      </c>
      <c r="E275" s="22">
        <v>1397.69724</v>
      </c>
      <c r="F275" s="10"/>
    </row>
    <row r="276" spans="1:6" ht="15.75" hidden="1" customHeight="1">
      <c r="A276" s="5" t="s">
        <v>15</v>
      </c>
      <c r="B276" s="18">
        <v>41364945720</v>
      </c>
      <c r="C276" s="10" t="s">
        <v>68</v>
      </c>
      <c r="D276" s="8">
        <v>42736</v>
      </c>
      <c r="E276" s="22">
        <v>1397.69724</v>
      </c>
      <c r="F276" s="10"/>
    </row>
    <row r="277" spans="1:6" ht="15.75" hidden="1" customHeight="1">
      <c r="A277" s="5" t="s">
        <v>15</v>
      </c>
      <c r="B277" s="18">
        <v>41364945720</v>
      </c>
      <c r="C277" s="10" t="s">
        <v>68</v>
      </c>
      <c r="D277" s="8">
        <v>42767</v>
      </c>
      <c r="E277" s="22">
        <v>1397.69724</v>
      </c>
      <c r="F277" s="10"/>
    </row>
    <row r="278" spans="1:6" ht="15.75" hidden="1" customHeight="1">
      <c r="A278" s="5" t="s">
        <v>15</v>
      </c>
      <c r="B278" s="18">
        <v>41364945720</v>
      </c>
      <c r="C278" s="10" t="s">
        <v>68</v>
      </c>
      <c r="D278" s="8">
        <v>42795</v>
      </c>
      <c r="E278" s="22">
        <v>1397.69724</v>
      </c>
      <c r="F278" s="10"/>
    </row>
    <row r="279" spans="1:6" ht="15.75" hidden="1" customHeight="1">
      <c r="A279" s="5" t="s">
        <v>15</v>
      </c>
      <c r="B279" s="18">
        <v>41364945720</v>
      </c>
      <c r="C279" s="10" t="s">
        <v>68</v>
      </c>
      <c r="D279" s="8">
        <v>42826</v>
      </c>
      <c r="E279" s="22">
        <v>1397.69724</v>
      </c>
      <c r="F279" s="10"/>
    </row>
    <row r="280" spans="1:6" ht="15.75" hidden="1" customHeight="1">
      <c r="A280" s="5" t="s">
        <v>15</v>
      </c>
      <c r="B280" s="18">
        <v>41364945720</v>
      </c>
      <c r="C280" s="10" t="s">
        <v>68</v>
      </c>
      <c r="D280" s="8">
        <v>42856</v>
      </c>
      <c r="E280" s="22">
        <v>1397.69724</v>
      </c>
      <c r="F280" s="10"/>
    </row>
    <row r="281" spans="1:6" ht="15.75" hidden="1" customHeight="1">
      <c r="A281" s="5" t="s">
        <v>15</v>
      </c>
      <c r="B281" s="18">
        <v>41364945720</v>
      </c>
      <c r="C281" s="10" t="s">
        <v>68</v>
      </c>
      <c r="D281" s="8">
        <v>42887</v>
      </c>
      <c r="E281" s="19">
        <v>1570.64708</v>
      </c>
      <c r="F281" s="10"/>
    </row>
    <row r="282" spans="1:6" ht="15.75" hidden="1" customHeight="1">
      <c r="A282" s="5" t="s">
        <v>15</v>
      </c>
      <c r="B282" s="18">
        <v>41364945720</v>
      </c>
      <c r="C282" s="10" t="s">
        <v>68</v>
      </c>
      <c r="D282" s="8">
        <v>42917</v>
      </c>
      <c r="E282" s="19">
        <v>1570.64708</v>
      </c>
      <c r="F282" s="10"/>
    </row>
    <row r="283" spans="1:6" ht="15.75" hidden="1" customHeight="1">
      <c r="A283" s="5" t="s">
        <v>15</v>
      </c>
      <c r="B283" s="18">
        <v>40212769200</v>
      </c>
      <c r="C283" s="10" t="s">
        <v>69</v>
      </c>
      <c r="D283" s="8">
        <v>42644</v>
      </c>
      <c r="E283" s="22">
        <v>561.94639999999993</v>
      </c>
      <c r="F283" s="10"/>
    </row>
    <row r="284" spans="1:6" ht="15.75" hidden="1" customHeight="1">
      <c r="A284" s="5" t="s">
        <v>15</v>
      </c>
      <c r="B284" s="18">
        <v>22480277291</v>
      </c>
      <c r="C284" s="10" t="s">
        <v>70</v>
      </c>
      <c r="D284" s="8">
        <v>42552</v>
      </c>
      <c r="E284" s="24">
        <v>119.97</v>
      </c>
      <c r="F284" s="10"/>
    </row>
    <row r="285" spans="1:6" ht="15.75" hidden="1" customHeight="1">
      <c r="A285" s="5" t="s">
        <v>15</v>
      </c>
      <c r="B285" s="18">
        <v>22480277291</v>
      </c>
      <c r="C285" s="10" t="s">
        <v>70</v>
      </c>
      <c r="D285" s="8">
        <v>42583</v>
      </c>
      <c r="E285" s="22">
        <v>279.97000000000003</v>
      </c>
      <c r="F285" s="10"/>
    </row>
    <row r="286" spans="1:6" ht="15.75" hidden="1" customHeight="1">
      <c r="A286" s="5" t="s">
        <v>15</v>
      </c>
      <c r="B286" s="18">
        <v>22480277291</v>
      </c>
      <c r="C286" s="10" t="s">
        <v>70</v>
      </c>
      <c r="D286" s="8">
        <v>42614</v>
      </c>
      <c r="E286" s="22">
        <v>321.96771999999999</v>
      </c>
      <c r="F286" s="10"/>
    </row>
    <row r="287" spans="1:6" ht="15.75" hidden="1" customHeight="1">
      <c r="A287" s="5" t="s">
        <v>15</v>
      </c>
      <c r="B287" s="18">
        <v>10928693287</v>
      </c>
      <c r="C287" s="10" t="s">
        <v>71</v>
      </c>
      <c r="D287" s="8">
        <v>42401</v>
      </c>
      <c r="E287" s="24">
        <v>279.97000000000003</v>
      </c>
      <c r="F287" s="10"/>
    </row>
    <row r="288" spans="1:6" ht="15.75" hidden="1" customHeight="1">
      <c r="A288" s="5" t="s">
        <v>15</v>
      </c>
      <c r="B288" s="18">
        <v>10928693287</v>
      </c>
      <c r="C288" s="10" t="s">
        <v>71</v>
      </c>
      <c r="D288" s="8">
        <v>42430</v>
      </c>
      <c r="E288" s="24">
        <v>279.97000000000003</v>
      </c>
      <c r="F288" s="10"/>
    </row>
    <row r="289" spans="1:6" ht="15.75" hidden="1" customHeight="1">
      <c r="A289" s="5" t="s">
        <v>15</v>
      </c>
      <c r="B289" s="18">
        <v>10928693287</v>
      </c>
      <c r="C289" s="10" t="s">
        <v>71</v>
      </c>
      <c r="D289" s="8">
        <v>42461</v>
      </c>
      <c r="E289" s="24">
        <v>279.97000000000003</v>
      </c>
      <c r="F289" s="10"/>
    </row>
    <row r="290" spans="1:6" ht="15.75" hidden="1" customHeight="1">
      <c r="A290" s="5" t="s">
        <v>15</v>
      </c>
      <c r="B290" s="18">
        <v>10928693287</v>
      </c>
      <c r="C290" s="10" t="s">
        <v>71</v>
      </c>
      <c r="D290" s="8">
        <v>42491</v>
      </c>
      <c r="E290" s="24">
        <v>279.97000000000003</v>
      </c>
      <c r="F290" s="10"/>
    </row>
    <row r="291" spans="1:6" ht="15.75" hidden="1" customHeight="1">
      <c r="A291" s="5" t="s">
        <v>15</v>
      </c>
      <c r="B291" s="18">
        <v>10928693287</v>
      </c>
      <c r="C291" s="10" t="s">
        <v>71</v>
      </c>
      <c r="D291" s="8">
        <v>42522</v>
      </c>
      <c r="E291" s="24">
        <v>279.97000000000003</v>
      </c>
      <c r="F291" s="10"/>
    </row>
    <row r="292" spans="1:6" ht="15.75" hidden="1" customHeight="1">
      <c r="A292" s="5" t="s">
        <v>15</v>
      </c>
      <c r="B292" s="18">
        <v>10928693287</v>
      </c>
      <c r="C292" s="10" t="s">
        <v>71</v>
      </c>
      <c r="D292" s="8">
        <v>42552</v>
      </c>
      <c r="E292" s="24">
        <v>279.97000000000003</v>
      </c>
      <c r="F292" s="10"/>
    </row>
    <row r="293" spans="1:6" ht="15.75" hidden="1" customHeight="1">
      <c r="A293" s="5" t="s">
        <v>15</v>
      </c>
      <c r="B293" s="18">
        <v>10928693287</v>
      </c>
      <c r="C293" s="10" t="s">
        <v>71</v>
      </c>
      <c r="D293" s="8">
        <v>42583</v>
      </c>
      <c r="E293" s="24">
        <v>279.97000000000003</v>
      </c>
      <c r="F293" s="10"/>
    </row>
    <row r="294" spans="1:6" ht="15.75" hidden="1" customHeight="1">
      <c r="A294" s="5" t="s">
        <v>15</v>
      </c>
      <c r="B294" s="18">
        <v>10928693287</v>
      </c>
      <c r="C294" s="10" t="s">
        <v>71</v>
      </c>
      <c r="D294" s="8">
        <v>42614</v>
      </c>
      <c r="E294" s="22">
        <v>321.96771999999999</v>
      </c>
      <c r="F294" s="10"/>
    </row>
    <row r="295" spans="1:6" ht="15.75" hidden="1" customHeight="1">
      <c r="A295" s="5" t="s">
        <v>15</v>
      </c>
      <c r="B295" s="18">
        <v>10928693287</v>
      </c>
      <c r="C295" s="10" t="s">
        <v>71</v>
      </c>
      <c r="D295" s="8">
        <v>42644</v>
      </c>
      <c r="E295" s="22">
        <v>321.96771999999999</v>
      </c>
      <c r="F295" s="10"/>
    </row>
    <row r="296" spans="1:6" ht="15.75" hidden="1" customHeight="1">
      <c r="A296" s="5" t="s">
        <v>15</v>
      </c>
      <c r="B296" s="18">
        <v>7145845253</v>
      </c>
      <c r="C296" s="10" t="s">
        <v>72</v>
      </c>
      <c r="D296" s="8">
        <v>42736</v>
      </c>
      <c r="E296" s="28">
        <v>767.25</v>
      </c>
      <c r="F296" s="10"/>
    </row>
    <row r="297" spans="1:6" ht="15.75" hidden="1" customHeight="1">
      <c r="A297" s="5" t="s">
        <v>15</v>
      </c>
      <c r="B297" s="18">
        <v>7145845253</v>
      </c>
      <c r="C297" s="10" t="s">
        <v>72</v>
      </c>
      <c r="D297" s="8">
        <v>42767</v>
      </c>
      <c r="E297" s="28">
        <v>767.25</v>
      </c>
      <c r="F297" s="10"/>
    </row>
    <row r="298" spans="1:6" ht="15.75" hidden="1" customHeight="1">
      <c r="A298" s="5" t="s">
        <v>15</v>
      </c>
      <c r="B298" s="18">
        <v>7145845253</v>
      </c>
      <c r="C298" s="10" t="s">
        <v>72</v>
      </c>
      <c r="D298" s="8">
        <v>42795</v>
      </c>
      <c r="E298" s="28">
        <v>767.25</v>
      </c>
      <c r="F298" s="10"/>
    </row>
    <row r="299" spans="1:6" ht="15.75" hidden="1" customHeight="1">
      <c r="A299" s="5" t="s">
        <v>15</v>
      </c>
      <c r="B299" s="18">
        <v>7145845253</v>
      </c>
      <c r="C299" s="10" t="s">
        <v>72</v>
      </c>
      <c r="D299" s="8">
        <v>42826</v>
      </c>
      <c r="E299" s="28">
        <v>767.25</v>
      </c>
      <c r="F299" s="10"/>
    </row>
    <row r="300" spans="1:6" ht="15.75" hidden="1" customHeight="1">
      <c r="A300" s="5" t="s">
        <v>15</v>
      </c>
      <c r="B300" s="18">
        <v>7145845253</v>
      </c>
      <c r="C300" s="10" t="s">
        <v>72</v>
      </c>
      <c r="D300" s="8">
        <v>42856</v>
      </c>
      <c r="E300" s="28">
        <v>767.25</v>
      </c>
      <c r="F300" s="10"/>
    </row>
    <row r="301" spans="1:6" ht="15.75" hidden="1" customHeight="1">
      <c r="A301" s="5" t="s">
        <v>15</v>
      </c>
      <c r="B301" s="18">
        <v>7145845253</v>
      </c>
      <c r="C301" s="10" t="s">
        <v>72</v>
      </c>
      <c r="D301" s="8">
        <v>42887</v>
      </c>
      <c r="E301" s="28">
        <v>767.25</v>
      </c>
      <c r="F301" s="10"/>
    </row>
    <row r="302" spans="1:6" ht="15.75" hidden="1" customHeight="1">
      <c r="A302" s="5" t="s">
        <v>15</v>
      </c>
      <c r="B302" s="18">
        <v>7145845253</v>
      </c>
      <c r="C302" s="10" t="s">
        <v>72</v>
      </c>
      <c r="D302" s="8">
        <v>42917</v>
      </c>
      <c r="E302" s="28">
        <v>767.25</v>
      </c>
      <c r="F302" s="10"/>
    </row>
    <row r="303" spans="1:6" ht="15.75" hidden="1" customHeight="1">
      <c r="A303" s="5" t="s">
        <v>15</v>
      </c>
      <c r="B303" s="18">
        <v>2408597234</v>
      </c>
      <c r="C303" s="10" t="s">
        <v>73</v>
      </c>
      <c r="D303" s="8">
        <v>43313</v>
      </c>
      <c r="E303" s="24">
        <v>616.03</v>
      </c>
      <c r="F303" s="10"/>
    </row>
    <row r="304" spans="1:6" ht="15.75" hidden="1" customHeight="1">
      <c r="A304" s="5" t="s">
        <v>15</v>
      </c>
      <c r="B304" s="18">
        <v>69607931220</v>
      </c>
      <c r="C304" s="10" t="s">
        <v>74</v>
      </c>
      <c r="D304" s="8">
        <v>43739</v>
      </c>
      <c r="E304" s="29">
        <v>735.83627999999999</v>
      </c>
      <c r="F304" s="10"/>
    </row>
    <row r="305" spans="1:6" ht="15.75" hidden="1" customHeight="1">
      <c r="A305" s="5" t="s">
        <v>15</v>
      </c>
      <c r="B305" s="18">
        <v>69607931220</v>
      </c>
      <c r="C305" s="10" t="s">
        <v>74</v>
      </c>
      <c r="D305" s="8">
        <v>43770</v>
      </c>
      <c r="E305" s="29">
        <v>735.83627999999999</v>
      </c>
      <c r="F305" s="10"/>
    </row>
    <row r="306" spans="1:6" ht="15.75" hidden="1" customHeight="1">
      <c r="A306" s="5" t="s">
        <v>15</v>
      </c>
      <c r="B306" s="18">
        <v>76895033220</v>
      </c>
      <c r="C306" s="10" t="s">
        <v>75</v>
      </c>
      <c r="D306" s="8">
        <v>42522</v>
      </c>
      <c r="E306" s="30">
        <v>279.97000000000003</v>
      </c>
      <c r="F306" s="10"/>
    </row>
    <row r="307" spans="1:6" ht="15.75" hidden="1" customHeight="1">
      <c r="A307" s="5" t="s">
        <v>15</v>
      </c>
      <c r="B307" s="18">
        <v>76895033220</v>
      </c>
      <c r="C307" s="10" t="s">
        <v>75</v>
      </c>
      <c r="D307" s="8">
        <v>42552</v>
      </c>
      <c r="E307" s="30">
        <v>279.97000000000003</v>
      </c>
      <c r="F307" s="10"/>
    </row>
    <row r="308" spans="1:6" ht="15.75" hidden="1" customHeight="1">
      <c r="A308" s="5" t="s">
        <v>15</v>
      </c>
      <c r="B308" s="18">
        <v>76895033220</v>
      </c>
      <c r="C308" s="10" t="s">
        <v>75</v>
      </c>
      <c r="D308" s="8">
        <v>42583</v>
      </c>
      <c r="E308" s="30">
        <v>279.97000000000003</v>
      </c>
      <c r="F308" s="10"/>
    </row>
    <row r="309" spans="1:6" ht="15.75" hidden="1" customHeight="1">
      <c r="A309" s="5" t="s">
        <v>15</v>
      </c>
      <c r="B309" s="18">
        <v>76895033220</v>
      </c>
      <c r="C309" s="10" t="s">
        <v>75</v>
      </c>
      <c r="D309" s="8">
        <v>42614</v>
      </c>
      <c r="E309" s="30">
        <v>321.96771999999999</v>
      </c>
      <c r="F309" s="10"/>
    </row>
    <row r="310" spans="1:6" ht="15.75" hidden="1" customHeight="1">
      <c r="A310" s="5" t="s">
        <v>15</v>
      </c>
      <c r="B310" s="18">
        <v>76895033220</v>
      </c>
      <c r="C310" s="10" t="s">
        <v>75</v>
      </c>
      <c r="D310" s="8">
        <v>42644</v>
      </c>
      <c r="E310" s="30">
        <v>321.96771999999999</v>
      </c>
      <c r="F310" s="10"/>
    </row>
    <row r="311" spans="1:6" ht="15.75" hidden="1" customHeight="1">
      <c r="A311" s="5" t="s">
        <v>15</v>
      </c>
      <c r="B311" s="18">
        <v>76895033220</v>
      </c>
      <c r="C311" s="10" t="s">
        <v>75</v>
      </c>
      <c r="D311" s="8">
        <v>42675</v>
      </c>
      <c r="E311" s="30">
        <v>321.96771999999999</v>
      </c>
      <c r="F311" s="10"/>
    </row>
    <row r="312" spans="1:6" ht="15.75" hidden="1" customHeight="1">
      <c r="A312" s="5" t="s">
        <v>15</v>
      </c>
      <c r="B312" s="18">
        <v>76895033220</v>
      </c>
      <c r="C312" s="10" t="s">
        <v>75</v>
      </c>
      <c r="D312" s="8">
        <v>42705</v>
      </c>
      <c r="E312" s="30">
        <v>321.96771999999999</v>
      </c>
      <c r="F312" s="10"/>
    </row>
    <row r="313" spans="1:6" ht="15.75" hidden="1" customHeight="1">
      <c r="A313" s="5" t="s">
        <v>15</v>
      </c>
      <c r="B313" s="18">
        <v>76895033220</v>
      </c>
      <c r="C313" s="10" t="s">
        <v>75</v>
      </c>
      <c r="D313" s="8">
        <v>42736</v>
      </c>
      <c r="E313" s="30">
        <v>321.96771999999999</v>
      </c>
      <c r="F313" s="10"/>
    </row>
    <row r="314" spans="1:6" ht="15.75" hidden="1" customHeight="1">
      <c r="A314" s="5" t="s">
        <v>15</v>
      </c>
      <c r="B314" s="18">
        <v>37067648220</v>
      </c>
      <c r="C314" s="10" t="s">
        <v>76</v>
      </c>
      <c r="D314" s="8">
        <v>42736</v>
      </c>
      <c r="E314" s="30">
        <v>643.93543999999997</v>
      </c>
      <c r="F314" s="10"/>
    </row>
    <row r="315" spans="1:6" ht="15.75" hidden="1" customHeight="1">
      <c r="A315" s="5" t="s">
        <v>15</v>
      </c>
      <c r="B315" s="18">
        <v>37067648220</v>
      </c>
      <c r="C315" s="10" t="s">
        <v>76</v>
      </c>
      <c r="D315" s="8">
        <v>42795</v>
      </c>
      <c r="E315" s="30">
        <v>643.93543999999997</v>
      </c>
      <c r="F315" s="10"/>
    </row>
    <row r="316" spans="1:6" ht="15.75" hidden="1" customHeight="1">
      <c r="A316" s="5" t="s">
        <v>15</v>
      </c>
      <c r="B316" s="18">
        <v>37067648220</v>
      </c>
      <c r="C316" s="10" t="s">
        <v>76</v>
      </c>
      <c r="D316" s="8">
        <v>42826</v>
      </c>
      <c r="E316" s="30">
        <v>643.93543999999997</v>
      </c>
      <c r="F316" s="10"/>
    </row>
    <row r="317" spans="1:6" ht="15.75" hidden="1" customHeight="1">
      <c r="A317" s="5" t="s">
        <v>15</v>
      </c>
      <c r="B317" s="18">
        <v>37067648220</v>
      </c>
      <c r="C317" s="10" t="s">
        <v>76</v>
      </c>
      <c r="D317" s="8">
        <v>42856</v>
      </c>
      <c r="E317" s="30">
        <v>643.93543999999997</v>
      </c>
      <c r="F317" s="10"/>
    </row>
    <row r="318" spans="1:6" ht="15.75" hidden="1" customHeight="1">
      <c r="A318" s="5" t="s">
        <v>15</v>
      </c>
      <c r="B318" s="18">
        <v>37067648220</v>
      </c>
      <c r="C318" s="10" t="s">
        <v>76</v>
      </c>
      <c r="D318" s="8">
        <v>42887</v>
      </c>
      <c r="E318" s="30">
        <v>643.93543999999997</v>
      </c>
      <c r="F318" s="10"/>
    </row>
    <row r="319" spans="1:6" ht="15.75" hidden="1" customHeight="1">
      <c r="A319" s="5" t="s">
        <v>15</v>
      </c>
      <c r="B319" s="18">
        <v>37067648220</v>
      </c>
      <c r="C319" s="10" t="s">
        <v>76</v>
      </c>
      <c r="D319" s="8">
        <v>42917</v>
      </c>
      <c r="E319" s="30">
        <v>643.93543999999997</v>
      </c>
      <c r="F319" s="10"/>
    </row>
    <row r="320" spans="1:6" ht="15.75" hidden="1" customHeight="1">
      <c r="A320" s="5" t="s">
        <v>15</v>
      </c>
      <c r="B320" s="18">
        <v>45362912291</v>
      </c>
      <c r="C320" s="10" t="s">
        <v>77</v>
      </c>
      <c r="D320" s="8">
        <v>42370</v>
      </c>
      <c r="E320" s="31">
        <v>559.94000000000005</v>
      </c>
      <c r="F320" s="10"/>
    </row>
    <row r="321" spans="1:6" ht="15.75" hidden="1" customHeight="1">
      <c r="A321" s="5" t="s">
        <v>15</v>
      </c>
      <c r="B321" s="18">
        <v>45362912291</v>
      </c>
      <c r="C321" s="10" t="s">
        <v>77</v>
      </c>
      <c r="D321" s="8">
        <v>42401</v>
      </c>
      <c r="E321" s="31">
        <v>559.94000000000005</v>
      </c>
      <c r="F321" s="10"/>
    </row>
    <row r="322" spans="1:6" ht="15.75" hidden="1" customHeight="1">
      <c r="A322" s="5" t="s">
        <v>15</v>
      </c>
      <c r="B322" s="18">
        <v>45362912291</v>
      </c>
      <c r="C322" s="10" t="s">
        <v>77</v>
      </c>
      <c r="D322" s="8">
        <v>42430</v>
      </c>
      <c r="E322" s="31">
        <v>559.94000000000005</v>
      </c>
      <c r="F322" s="10"/>
    </row>
    <row r="323" spans="1:6" ht="15.75" hidden="1" customHeight="1">
      <c r="A323" s="5" t="s">
        <v>15</v>
      </c>
      <c r="B323" s="18">
        <v>45362912291</v>
      </c>
      <c r="C323" s="10" t="s">
        <v>77</v>
      </c>
      <c r="D323" s="8">
        <v>42461</v>
      </c>
      <c r="E323" s="31">
        <v>559.94000000000005</v>
      </c>
      <c r="F323" s="10"/>
    </row>
    <row r="324" spans="1:6" ht="15.75" hidden="1" customHeight="1">
      <c r="A324" s="5" t="s">
        <v>15</v>
      </c>
      <c r="B324" s="18">
        <v>45362912291</v>
      </c>
      <c r="C324" s="10" t="s">
        <v>77</v>
      </c>
      <c r="D324" s="8">
        <v>42491</v>
      </c>
      <c r="E324" s="31">
        <v>559.94000000000005</v>
      </c>
      <c r="F324" s="10"/>
    </row>
    <row r="325" spans="1:6" ht="15.75" customHeight="1">
      <c r="A325" s="5" t="s">
        <v>15</v>
      </c>
      <c r="B325" s="18">
        <v>66899648253</v>
      </c>
      <c r="C325" s="80" t="s">
        <v>78</v>
      </c>
      <c r="D325" s="8">
        <v>43831</v>
      </c>
      <c r="E325" s="19">
        <v>641.24716799999999</v>
      </c>
      <c r="F325" s="10"/>
    </row>
    <row r="326" spans="1:6" ht="15.75" customHeight="1">
      <c r="A326" s="5" t="s">
        <v>15</v>
      </c>
      <c r="B326" s="18">
        <v>66899648253</v>
      </c>
      <c r="C326" s="80" t="s">
        <v>78</v>
      </c>
      <c r="D326" s="8">
        <v>43862</v>
      </c>
      <c r="E326" s="19">
        <v>641.24716799999999</v>
      </c>
      <c r="F326" s="10"/>
    </row>
    <row r="327" spans="1:6" ht="15.75" hidden="1" customHeight="1">
      <c r="A327" s="5" t="s">
        <v>15</v>
      </c>
      <c r="B327" s="18">
        <v>73841943268</v>
      </c>
      <c r="C327" s="10" t="s">
        <v>79</v>
      </c>
      <c r="D327" s="8">
        <v>42767</v>
      </c>
      <c r="E327" s="30">
        <v>321.96771999999999</v>
      </c>
      <c r="F327" s="10"/>
    </row>
    <row r="328" spans="1:6" ht="15.75" hidden="1" customHeight="1">
      <c r="A328" s="5" t="s">
        <v>15</v>
      </c>
      <c r="B328" s="18">
        <v>73841943268</v>
      </c>
      <c r="C328" s="10" t="s">
        <v>79</v>
      </c>
      <c r="D328" s="8">
        <v>42795</v>
      </c>
      <c r="E328" s="30">
        <v>321.96771999999999</v>
      </c>
      <c r="F328" s="10"/>
    </row>
    <row r="329" spans="1:6" ht="15.75" hidden="1" customHeight="1">
      <c r="A329" s="5" t="s">
        <v>15</v>
      </c>
      <c r="B329" s="18">
        <v>73841943268</v>
      </c>
      <c r="C329" s="10" t="s">
        <v>79</v>
      </c>
      <c r="D329" s="8">
        <v>42826</v>
      </c>
      <c r="E329" s="30">
        <v>321.96771999999999</v>
      </c>
      <c r="F329" s="10"/>
    </row>
    <row r="330" spans="1:6" ht="15.75" hidden="1" customHeight="1">
      <c r="A330" s="5" t="s">
        <v>15</v>
      </c>
      <c r="B330" s="18">
        <v>73841943268</v>
      </c>
      <c r="C330" s="10" t="s">
        <v>79</v>
      </c>
      <c r="D330" s="8">
        <v>42856</v>
      </c>
      <c r="E330" s="30">
        <v>321.96771999999999</v>
      </c>
      <c r="F330" s="10"/>
    </row>
    <row r="331" spans="1:6" ht="15.75" hidden="1" customHeight="1">
      <c r="A331" s="5" t="s">
        <v>15</v>
      </c>
      <c r="B331" s="18">
        <v>73841943268</v>
      </c>
      <c r="C331" s="10" t="s">
        <v>79</v>
      </c>
      <c r="D331" s="8">
        <v>42887</v>
      </c>
      <c r="E331" s="30">
        <v>321.96771999999999</v>
      </c>
      <c r="F331" s="10"/>
    </row>
    <row r="332" spans="1:6" ht="15.75" hidden="1" customHeight="1">
      <c r="A332" s="5" t="s">
        <v>15</v>
      </c>
      <c r="B332" s="18">
        <v>73841943268</v>
      </c>
      <c r="C332" s="10" t="s">
        <v>79</v>
      </c>
      <c r="D332" s="8">
        <v>42917</v>
      </c>
      <c r="E332" s="30">
        <v>321.96771999999999</v>
      </c>
      <c r="F332" s="10"/>
    </row>
    <row r="333" spans="1:6" ht="15.75" hidden="1" customHeight="1">
      <c r="A333" s="5" t="s">
        <v>15</v>
      </c>
      <c r="B333" s="18">
        <v>95078568204</v>
      </c>
      <c r="C333" s="10" t="s">
        <v>80</v>
      </c>
      <c r="D333" s="8">
        <v>42491</v>
      </c>
      <c r="E333" s="31">
        <v>215.53</v>
      </c>
      <c r="F333" s="10"/>
    </row>
    <row r="334" spans="1:6" ht="15.75" hidden="1" customHeight="1">
      <c r="A334" s="5" t="s">
        <v>15</v>
      </c>
      <c r="B334" s="18">
        <v>95078568204</v>
      </c>
      <c r="C334" s="10" t="s">
        <v>80</v>
      </c>
      <c r="D334" s="8">
        <v>42522</v>
      </c>
      <c r="E334" s="31">
        <v>215.53</v>
      </c>
      <c r="F334" s="10"/>
    </row>
    <row r="335" spans="1:6" ht="15.75" hidden="1" customHeight="1">
      <c r="A335" s="5" t="s">
        <v>15</v>
      </c>
      <c r="B335" s="18">
        <v>95078568204</v>
      </c>
      <c r="C335" s="10" t="s">
        <v>80</v>
      </c>
      <c r="D335" s="8">
        <v>42552</v>
      </c>
      <c r="E335" s="31">
        <v>215.53</v>
      </c>
      <c r="F335" s="10"/>
    </row>
    <row r="336" spans="1:6" ht="15.75" hidden="1" customHeight="1">
      <c r="A336" s="5" t="s">
        <v>15</v>
      </c>
      <c r="B336" s="18">
        <v>95078568204</v>
      </c>
      <c r="C336" s="10" t="s">
        <v>80</v>
      </c>
      <c r="D336" s="8">
        <v>42583</v>
      </c>
      <c r="E336" s="31">
        <v>215.53</v>
      </c>
      <c r="F336" s="10"/>
    </row>
    <row r="337" spans="1:6" ht="15.75" hidden="1" customHeight="1">
      <c r="A337" s="5" t="s">
        <v>15</v>
      </c>
      <c r="B337" s="18">
        <v>95078568204</v>
      </c>
      <c r="C337" s="10" t="s">
        <v>80</v>
      </c>
      <c r="D337" s="8">
        <v>42614</v>
      </c>
      <c r="E337" s="30">
        <v>247.86264</v>
      </c>
      <c r="F337" s="10"/>
    </row>
    <row r="338" spans="1:6" ht="15.75" hidden="1" customHeight="1">
      <c r="A338" s="5" t="s">
        <v>15</v>
      </c>
      <c r="B338" s="18">
        <v>95078568204</v>
      </c>
      <c r="C338" s="10" t="s">
        <v>80</v>
      </c>
      <c r="D338" s="8">
        <v>42644</v>
      </c>
      <c r="E338" s="30">
        <v>247.86264</v>
      </c>
      <c r="F338" s="10"/>
    </row>
    <row r="339" spans="1:6" ht="15.75" hidden="1" customHeight="1">
      <c r="A339" s="5" t="s">
        <v>15</v>
      </c>
      <c r="B339" s="18">
        <v>95078568204</v>
      </c>
      <c r="C339" s="10" t="s">
        <v>80</v>
      </c>
      <c r="D339" s="8">
        <v>42675</v>
      </c>
      <c r="E339" s="30">
        <v>247.86264</v>
      </c>
      <c r="F339" s="10"/>
    </row>
    <row r="340" spans="1:6" ht="15.75" hidden="1" customHeight="1">
      <c r="A340" s="5" t="s">
        <v>15</v>
      </c>
      <c r="B340" s="18">
        <v>72774134234</v>
      </c>
      <c r="C340" s="10" t="s">
        <v>81</v>
      </c>
      <c r="D340" s="8">
        <v>42767</v>
      </c>
      <c r="E340" s="30">
        <v>321.96771999999999</v>
      </c>
      <c r="F340" s="10"/>
    </row>
    <row r="341" spans="1:6" ht="15.75" hidden="1" customHeight="1">
      <c r="A341" s="5" t="s">
        <v>15</v>
      </c>
      <c r="B341" s="18">
        <v>72774134234</v>
      </c>
      <c r="C341" s="10" t="s">
        <v>81</v>
      </c>
      <c r="D341" s="8">
        <v>42826</v>
      </c>
      <c r="E341" s="30">
        <v>321.96771999999999</v>
      </c>
      <c r="F341" s="10"/>
    </row>
    <row r="342" spans="1:6" ht="15.75" hidden="1" customHeight="1">
      <c r="A342" s="5" t="s">
        <v>15</v>
      </c>
      <c r="B342" s="18">
        <v>72774134234</v>
      </c>
      <c r="C342" s="10" t="s">
        <v>81</v>
      </c>
      <c r="D342" s="8">
        <v>42856</v>
      </c>
      <c r="E342" s="30">
        <v>321.96771999999999</v>
      </c>
      <c r="F342" s="10"/>
    </row>
    <row r="343" spans="1:6" ht="15.75" hidden="1" customHeight="1">
      <c r="A343" s="5" t="s">
        <v>15</v>
      </c>
      <c r="B343" s="18">
        <v>72774134234</v>
      </c>
      <c r="C343" s="10" t="s">
        <v>81</v>
      </c>
      <c r="D343" s="8">
        <v>42887</v>
      </c>
      <c r="E343" s="30">
        <v>321.96771999999999</v>
      </c>
      <c r="F343" s="10"/>
    </row>
    <row r="344" spans="1:6" ht="15.75" hidden="1" customHeight="1">
      <c r="A344" s="5" t="s">
        <v>15</v>
      </c>
      <c r="B344" s="18">
        <v>72774134234</v>
      </c>
      <c r="C344" s="10" t="s">
        <v>81</v>
      </c>
      <c r="D344" s="8">
        <v>42917</v>
      </c>
      <c r="E344" s="30">
        <v>321.96771999999999</v>
      </c>
      <c r="F344" s="10"/>
    </row>
    <row r="345" spans="1:6" ht="15.75" hidden="1" customHeight="1">
      <c r="A345" s="5" t="s">
        <v>15</v>
      </c>
      <c r="B345" s="18">
        <v>72774134234</v>
      </c>
      <c r="C345" s="10" t="s">
        <v>81</v>
      </c>
      <c r="D345" s="8">
        <v>42948</v>
      </c>
      <c r="E345" s="30">
        <v>321.96771999999999</v>
      </c>
      <c r="F345" s="10"/>
    </row>
    <row r="346" spans="1:6" ht="15.75" hidden="1" customHeight="1">
      <c r="A346" s="5" t="s">
        <v>15</v>
      </c>
      <c r="B346" s="18">
        <v>10380566249</v>
      </c>
      <c r="C346" s="10" t="s">
        <v>82</v>
      </c>
      <c r="D346" s="8">
        <v>42461</v>
      </c>
      <c r="E346" s="30">
        <v>279.97000000000003</v>
      </c>
      <c r="F346" s="10"/>
    </row>
    <row r="347" spans="1:6" ht="15.75" hidden="1" customHeight="1">
      <c r="A347" s="5" t="s">
        <v>15</v>
      </c>
      <c r="B347" s="18">
        <v>10380566249</v>
      </c>
      <c r="C347" s="10" t="s">
        <v>82</v>
      </c>
      <c r="D347" s="8">
        <v>42491</v>
      </c>
      <c r="E347" s="30">
        <v>279.97000000000003</v>
      </c>
      <c r="F347" s="10"/>
    </row>
    <row r="348" spans="1:6" ht="15.75" hidden="1" customHeight="1">
      <c r="A348" s="5" t="s">
        <v>15</v>
      </c>
      <c r="B348" s="18">
        <v>10380566249</v>
      </c>
      <c r="C348" s="10" t="s">
        <v>82</v>
      </c>
      <c r="D348" s="8">
        <v>42522</v>
      </c>
      <c r="E348" s="30">
        <v>279.97000000000003</v>
      </c>
      <c r="F348" s="10"/>
    </row>
    <row r="349" spans="1:6" ht="15.75" hidden="1" customHeight="1">
      <c r="A349" s="5" t="s">
        <v>15</v>
      </c>
      <c r="B349" s="18">
        <v>10380566249</v>
      </c>
      <c r="C349" s="10" t="s">
        <v>82</v>
      </c>
      <c r="D349" s="8">
        <v>42552</v>
      </c>
      <c r="E349" s="30">
        <v>279.97000000000003</v>
      </c>
      <c r="F349" s="10"/>
    </row>
    <row r="350" spans="1:6" ht="15.75" hidden="1" customHeight="1">
      <c r="A350" s="5" t="s">
        <v>15</v>
      </c>
      <c r="B350" s="18">
        <v>10380566249</v>
      </c>
      <c r="C350" s="10" t="s">
        <v>82</v>
      </c>
      <c r="D350" s="8">
        <v>42583</v>
      </c>
      <c r="E350" s="30">
        <v>279.97000000000003</v>
      </c>
      <c r="F350" s="10"/>
    </row>
    <row r="351" spans="1:6" ht="15.75" hidden="1" customHeight="1">
      <c r="A351" s="5" t="s">
        <v>15</v>
      </c>
      <c r="B351" s="18">
        <v>10380566249</v>
      </c>
      <c r="C351" s="10" t="s">
        <v>82</v>
      </c>
      <c r="D351" s="8">
        <v>42614</v>
      </c>
      <c r="E351" s="30">
        <v>321.96771999999999</v>
      </c>
      <c r="F351" s="10"/>
    </row>
    <row r="352" spans="1:6" ht="15.75" hidden="1" customHeight="1">
      <c r="A352" s="5" t="s">
        <v>15</v>
      </c>
      <c r="B352" s="18">
        <v>10380566249</v>
      </c>
      <c r="C352" s="10" t="s">
        <v>82</v>
      </c>
      <c r="D352" s="8">
        <v>42644</v>
      </c>
      <c r="E352" s="30">
        <v>321.96771999999999</v>
      </c>
      <c r="F352" s="10"/>
    </row>
    <row r="353" spans="1:6" ht="15.75" hidden="1" customHeight="1">
      <c r="A353" s="5" t="s">
        <v>15</v>
      </c>
      <c r="B353" s="18">
        <v>10380566249</v>
      </c>
      <c r="C353" s="10" t="s">
        <v>82</v>
      </c>
      <c r="D353" s="8">
        <v>42675</v>
      </c>
      <c r="E353" s="30">
        <v>321.96771999999999</v>
      </c>
      <c r="F353" s="10"/>
    </row>
    <row r="354" spans="1:6" ht="15.75" hidden="1" customHeight="1">
      <c r="A354" s="5" t="s">
        <v>15</v>
      </c>
      <c r="B354" s="18">
        <v>3023788200</v>
      </c>
      <c r="C354" s="10" t="s">
        <v>83</v>
      </c>
      <c r="D354" s="8">
        <v>43009</v>
      </c>
      <c r="E354" s="9">
        <v>643.96</v>
      </c>
      <c r="F354" s="10"/>
    </row>
    <row r="355" spans="1:6" ht="15.75" hidden="1" customHeight="1">
      <c r="A355" s="5" t="s">
        <v>15</v>
      </c>
      <c r="B355" s="18">
        <v>3023788200</v>
      </c>
      <c r="C355" s="10" t="s">
        <v>83</v>
      </c>
      <c r="D355" s="8">
        <v>43040</v>
      </c>
      <c r="E355" s="9">
        <v>708.33921399999997</v>
      </c>
      <c r="F355" s="10"/>
    </row>
    <row r="356" spans="1:6" ht="15.75" hidden="1" customHeight="1">
      <c r="A356" s="5" t="s">
        <v>15</v>
      </c>
      <c r="B356" s="18">
        <v>69004072268</v>
      </c>
      <c r="C356" s="10" t="s">
        <v>84</v>
      </c>
      <c r="D356" s="8">
        <v>42826</v>
      </c>
      <c r="E356" s="30">
        <v>321.96771999999999</v>
      </c>
      <c r="F356" s="10"/>
    </row>
    <row r="357" spans="1:6" ht="15.75" hidden="1" customHeight="1">
      <c r="A357" s="5" t="s">
        <v>15</v>
      </c>
      <c r="B357" s="18">
        <v>69004072268</v>
      </c>
      <c r="C357" s="10" t="s">
        <v>84</v>
      </c>
      <c r="D357" s="8">
        <v>42917</v>
      </c>
      <c r="E357" s="9">
        <v>321.96771999999999</v>
      </c>
      <c r="F357" s="10"/>
    </row>
    <row r="358" spans="1:6" ht="15.75" hidden="1" customHeight="1">
      <c r="A358" s="5" t="s">
        <v>15</v>
      </c>
      <c r="B358" s="18">
        <v>59904097291</v>
      </c>
      <c r="C358" s="10" t="s">
        <v>85</v>
      </c>
      <c r="D358" s="8">
        <v>42736</v>
      </c>
      <c r="E358" s="30">
        <v>321.96771999999999</v>
      </c>
      <c r="F358" s="10"/>
    </row>
    <row r="359" spans="1:6" ht="15.75" hidden="1" customHeight="1">
      <c r="A359" s="5" t="s">
        <v>15</v>
      </c>
      <c r="B359" s="18">
        <v>59904097291</v>
      </c>
      <c r="C359" s="10" t="s">
        <v>85</v>
      </c>
      <c r="D359" s="8">
        <v>42767</v>
      </c>
      <c r="E359" s="30">
        <v>321.96771999999999</v>
      </c>
      <c r="F359" s="10"/>
    </row>
    <row r="360" spans="1:6" ht="15.75" hidden="1" customHeight="1">
      <c r="A360" s="5" t="s">
        <v>15</v>
      </c>
      <c r="B360" s="18">
        <v>59904097291</v>
      </c>
      <c r="C360" s="10" t="s">
        <v>85</v>
      </c>
      <c r="D360" s="8">
        <v>42826</v>
      </c>
      <c r="E360" s="30">
        <v>321.96771999999999</v>
      </c>
      <c r="F360" s="10"/>
    </row>
    <row r="361" spans="1:6" ht="15.75" hidden="1" customHeight="1">
      <c r="A361" s="5" t="s">
        <v>15</v>
      </c>
      <c r="B361" s="18">
        <v>59904097291</v>
      </c>
      <c r="C361" s="10" t="s">
        <v>85</v>
      </c>
      <c r="D361" s="8">
        <v>42856</v>
      </c>
      <c r="E361" s="30">
        <v>321.96771999999999</v>
      </c>
      <c r="F361" s="10"/>
    </row>
    <row r="362" spans="1:6" ht="15.75" hidden="1" customHeight="1">
      <c r="A362" s="5" t="s">
        <v>15</v>
      </c>
      <c r="B362" s="18">
        <v>59904097291</v>
      </c>
      <c r="C362" s="10" t="s">
        <v>85</v>
      </c>
      <c r="D362" s="8">
        <v>42887</v>
      </c>
      <c r="E362" s="30">
        <v>321.96771999999999</v>
      </c>
      <c r="F362" s="10"/>
    </row>
    <row r="363" spans="1:6" ht="15.75" hidden="1" customHeight="1">
      <c r="A363" s="5" t="s">
        <v>15</v>
      </c>
      <c r="B363" s="18">
        <v>3626750230</v>
      </c>
      <c r="C363" s="10" t="s">
        <v>86</v>
      </c>
      <c r="D363" s="8">
        <v>43770</v>
      </c>
      <c r="E363" s="29">
        <v>421.11764100000005</v>
      </c>
      <c r="F363" s="10"/>
    </row>
    <row r="364" spans="1:6" ht="15.75" hidden="1" customHeight="1">
      <c r="A364" s="5" t="s">
        <v>15</v>
      </c>
      <c r="B364" s="18">
        <v>3626750230</v>
      </c>
      <c r="C364" s="10" t="s">
        <v>86</v>
      </c>
      <c r="D364" s="8">
        <v>43800</v>
      </c>
      <c r="E364" s="29">
        <v>421.11764100000005</v>
      </c>
      <c r="F364" s="10"/>
    </row>
    <row r="365" spans="1:6" ht="15.75" hidden="1" customHeight="1">
      <c r="A365" s="5" t="s">
        <v>15</v>
      </c>
      <c r="B365" s="18">
        <v>14784521291</v>
      </c>
      <c r="C365" s="10" t="s">
        <v>87</v>
      </c>
      <c r="D365" s="8">
        <v>42370</v>
      </c>
      <c r="E365" s="31">
        <v>279.97000000000003</v>
      </c>
      <c r="F365" s="10"/>
    </row>
    <row r="366" spans="1:6" ht="15.75" hidden="1" customHeight="1">
      <c r="A366" s="5" t="s">
        <v>15</v>
      </c>
      <c r="B366" s="18">
        <v>14784521291</v>
      </c>
      <c r="C366" s="10" t="s">
        <v>87</v>
      </c>
      <c r="D366" s="8">
        <v>42401</v>
      </c>
      <c r="E366" s="31">
        <v>279.97000000000003</v>
      </c>
      <c r="F366" s="10"/>
    </row>
    <row r="367" spans="1:6" ht="15.75" hidden="1" customHeight="1">
      <c r="A367" s="5" t="s">
        <v>15</v>
      </c>
      <c r="B367" s="18">
        <v>14784521291</v>
      </c>
      <c r="C367" s="10" t="s">
        <v>87</v>
      </c>
      <c r="D367" s="8">
        <v>42430</v>
      </c>
      <c r="E367" s="31">
        <v>279.97000000000003</v>
      </c>
      <c r="F367" s="10"/>
    </row>
    <row r="368" spans="1:6" ht="15.75" hidden="1" customHeight="1">
      <c r="A368" s="5" t="s">
        <v>15</v>
      </c>
      <c r="B368" s="18">
        <v>14784521291</v>
      </c>
      <c r="C368" s="10" t="s">
        <v>87</v>
      </c>
      <c r="D368" s="8">
        <v>42461</v>
      </c>
      <c r="E368" s="31">
        <v>279.97000000000003</v>
      </c>
      <c r="F368" s="10"/>
    </row>
    <row r="369" spans="1:6" ht="15.75" hidden="1" customHeight="1">
      <c r="A369" s="5" t="s">
        <v>15</v>
      </c>
      <c r="B369" s="18">
        <v>14784521291</v>
      </c>
      <c r="C369" s="10" t="s">
        <v>87</v>
      </c>
      <c r="D369" s="8">
        <v>42491</v>
      </c>
      <c r="E369" s="31">
        <v>279.97000000000003</v>
      </c>
      <c r="F369" s="10"/>
    </row>
    <row r="370" spans="1:6" ht="15.75" customHeight="1">
      <c r="A370" s="5" t="s">
        <v>15</v>
      </c>
      <c r="B370" s="18">
        <v>29845351204</v>
      </c>
      <c r="C370" s="80" t="s">
        <v>88</v>
      </c>
      <c r="D370" s="8">
        <v>43831</v>
      </c>
      <c r="E370" s="19">
        <v>1370.3999999999999</v>
      </c>
      <c r="F370" s="15" t="s">
        <v>27</v>
      </c>
    </row>
    <row r="371" spans="1:6" ht="15.75" hidden="1" customHeight="1">
      <c r="A371" s="5" t="s">
        <v>15</v>
      </c>
      <c r="B371" s="18">
        <v>42477840215</v>
      </c>
      <c r="C371" s="10" t="s">
        <v>89</v>
      </c>
      <c r="D371" s="8">
        <v>42917</v>
      </c>
      <c r="E371" s="9">
        <v>321.96771999999999</v>
      </c>
      <c r="F371" s="10"/>
    </row>
    <row r="372" spans="1:6" ht="15.75" hidden="1" customHeight="1">
      <c r="A372" s="5" t="s">
        <v>15</v>
      </c>
      <c r="B372" s="18">
        <v>42477840215</v>
      </c>
      <c r="C372" s="10" t="s">
        <v>89</v>
      </c>
      <c r="D372" s="8">
        <v>42948</v>
      </c>
      <c r="E372" s="9">
        <v>321.96771999999999</v>
      </c>
      <c r="F372" s="10"/>
    </row>
    <row r="373" spans="1:6" ht="15.75" hidden="1" customHeight="1">
      <c r="A373" s="5" t="s">
        <v>15</v>
      </c>
      <c r="B373" s="18">
        <v>42477840215</v>
      </c>
      <c r="C373" s="10" t="s">
        <v>89</v>
      </c>
      <c r="D373" s="8">
        <v>42979</v>
      </c>
      <c r="E373" s="9">
        <v>354.16960699999998</v>
      </c>
      <c r="F373" s="10"/>
    </row>
    <row r="374" spans="1:6" ht="15.75" hidden="1" customHeight="1">
      <c r="A374" s="5" t="s">
        <v>15</v>
      </c>
      <c r="B374" s="18">
        <v>42477840215</v>
      </c>
      <c r="C374" s="10" t="s">
        <v>89</v>
      </c>
      <c r="D374" s="8">
        <v>43009</v>
      </c>
      <c r="E374" s="9">
        <v>354.16960699999998</v>
      </c>
      <c r="F374" s="10"/>
    </row>
    <row r="375" spans="1:6" ht="15.75" hidden="1" customHeight="1">
      <c r="A375" s="5" t="s">
        <v>15</v>
      </c>
      <c r="B375" s="18">
        <v>7694652349</v>
      </c>
      <c r="C375" s="10" t="s">
        <v>90</v>
      </c>
      <c r="D375" s="8">
        <v>42795</v>
      </c>
      <c r="E375" s="30">
        <v>321.96771999999999</v>
      </c>
      <c r="F375" s="10"/>
    </row>
    <row r="376" spans="1:6" ht="15.75" hidden="1" customHeight="1">
      <c r="A376" s="5" t="s">
        <v>15</v>
      </c>
      <c r="B376" s="18">
        <v>7694652349</v>
      </c>
      <c r="C376" s="10" t="s">
        <v>90</v>
      </c>
      <c r="D376" s="8">
        <v>42826</v>
      </c>
      <c r="E376" s="30">
        <v>321.96771999999999</v>
      </c>
      <c r="F376" s="10"/>
    </row>
    <row r="377" spans="1:6" ht="15.75" hidden="1" customHeight="1">
      <c r="A377" s="5" t="s">
        <v>15</v>
      </c>
      <c r="B377" s="18">
        <v>7694652349</v>
      </c>
      <c r="C377" s="10" t="s">
        <v>90</v>
      </c>
      <c r="D377" s="8">
        <v>42856</v>
      </c>
      <c r="E377" s="30">
        <v>321.96771999999999</v>
      </c>
      <c r="F377" s="10"/>
    </row>
    <row r="378" spans="1:6" ht="15.75" hidden="1" customHeight="1">
      <c r="A378" s="5" t="s">
        <v>15</v>
      </c>
      <c r="B378" s="18">
        <v>7694652349</v>
      </c>
      <c r="C378" s="10" t="s">
        <v>90</v>
      </c>
      <c r="D378" s="8">
        <v>42887</v>
      </c>
      <c r="E378" s="30">
        <v>321.96771999999999</v>
      </c>
      <c r="F378" s="10"/>
    </row>
    <row r="379" spans="1:6" ht="15.75" hidden="1" customHeight="1">
      <c r="A379" s="5" t="s">
        <v>15</v>
      </c>
      <c r="B379" s="18">
        <v>7694652349</v>
      </c>
      <c r="C379" s="10" t="s">
        <v>90</v>
      </c>
      <c r="D379" s="8">
        <v>42917</v>
      </c>
      <c r="E379" s="30">
        <v>321.96771999999999</v>
      </c>
      <c r="F379" s="10"/>
    </row>
    <row r="380" spans="1:6" ht="15.75" hidden="1" customHeight="1">
      <c r="A380" s="5" t="s">
        <v>15</v>
      </c>
      <c r="B380" s="18">
        <v>30762480220</v>
      </c>
      <c r="C380" s="10" t="s">
        <v>91</v>
      </c>
      <c r="D380" s="8">
        <v>42826</v>
      </c>
      <c r="E380" s="32">
        <v>-201.90660000000003</v>
      </c>
      <c r="F380" s="10"/>
    </row>
    <row r="381" spans="1:6" ht="15.75" hidden="1" customHeight="1">
      <c r="A381" s="5" t="s">
        <v>15</v>
      </c>
      <c r="B381" s="18">
        <v>3182223291</v>
      </c>
      <c r="C381" s="10" t="s">
        <v>92</v>
      </c>
      <c r="D381" s="8">
        <v>43101</v>
      </c>
      <c r="E381" s="9">
        <v>1232.0643360000001</v>
      </c>
      <c r="F381" s="10"/>
    </row>
    <row r="382" spans="1:6" ht="15.75" hidden="1" customHeight="1">
      <c r="A382" s="5" t="s">
        <v>15</v>
      </c>
      <c r="B382" s="33"/>
      <c r="C382" s="10"/>
      <c r="D382" s="8">
        <v>43132</v>
      </c>
      <c r="E382" s="9">
        <v>1232.0643360000001</v>
      </c>
      <c r="F382" s="10"/>
    </row>
    <row r="383" spans="1:6" ht="15.75" hidden="1" customHeight="1">
      <c r="A383" s="5" t="s">
        <v>15</v>
      </c>
      <c r="B383" s="33">
        <v>58731024491</v>
      </c>
      <c r="C383" s="10" t="s">
        <v>93</v>
      </c>
      <c r="D383" s="8">
        <v>43497</v>
      </c>
      <c r="E383" s="24">
        <v>1051.4100000000001</v>
      </c>
      <c r="F383" s="10"/>
    </row>
    <row r="384" spans="1:6" ht="15.75" hidden="1" customHeight="1">
      <c r="A384" s="5" t="s">
        <v>15</v>
      </c>
      <c r="B384" s="33">
        <v>58731024491</v>
      </c>
      <c r="C384" s="10" t="s">
        <v>93</v>
      </c>
      <c r="D384" s="8">
        <v>43525</v>
      </c>
      <c r="E384" s="24">
        <v>1051.4100000000001</v>
      </c>
      <c r="F384" s="10"/>
    </row>
    <row r="385" spans="1:6" ht="15.75" hidden="1" customHeight="1">
      <c r="A385" s="5" t="s">
        <v>15</v>
      </c>
      <c r="B385" s="33">
        <v>2040839232</v>
      </c>
      <c r="C385" s="10" t="s">
        <v>94</v>
      </c>
      <c r="D385" s="8">
        <v>43497</v>
      </c>
      <c r="E385" s="24">
        <v>308.08999999999997</v>
      </c>
      <c r="F385" s="10"/>
    </row>
    <row r="386" spans="1:6" ht="15.75" hidden="1" customHeight="1">
      <c r="A386" s="5" t="s">
        <v>15</v>
      </c>
      <c r="B386" s="33">
        <v>2040839232</v>
      </c>
      <c r="C386" s="10" t="s">
        <v>94</v>
      </c>
      <c r="D386" s="8">
        <v>43525</v>
      </c>
      <c r="E386" s="24">
        <v>308.08999999999997</v>
      </c>
      <c r="F386" s="10"/>
    </row>
    <row r="387" spans="1:6" ht="15.75" hidden="1" customHeight="1">
      <c r="A387" s="5" t="s">
        <v>15</v>
      </c>
      <c r="B387" s="18">
        <v>2970562200</v>
      </c>
      <c r="C387" s="10" t="s">
        <v>95</v>
      </c>
      <c r="D387" s="8">
        <v>43525</v>
      </c>
      <c r="E387" s="19">
        <v>1211.3838659999999</v>
      </c>
      <c r="F387" s="10"/>
    </row>
    <row r="388" spans="1:6" ht="15.75" hidden="1" customHeight="1">
      <c r="A388" s="5" t="s">
        <v>15</v>
      </c>
      <c r="B388" s="18">
        <v>2970562200</v>
      </c>
      <c r="C388" s="10" t="s">
        <v>95</v>
      </c>
      <c r="D388" s="8">
        <v>43556</v>
      </c>
      <c r="E388" s="19">
        <v>1211.3838659999999</v>
      </c>
      <c r="F388" s="10"/>
    </row>
    <row r="389" spans="1:6" ht="15.75" hidden="1" customHeight="1">
      <c r="A389" s="5" t="s">
        <v>15</v>
      </c>
      <c r="B389" s="18">
        <v>41064950230</v>
      </c>
      <c r="C389" s="10" t="s">
        <v>96</v>
      </c>
      <c r="D389" s="8">
        <v>42370</v>
      </c>
      <c r="E389" s="31">
        <v>279.97000000000003</v>
      </c>
      <c r="F389" s="10"/>
    </row>
    <row r="390" spans="1:6" ht="15.75" hidden="1" customHeight="1">
      <c r="A390" s="5" t="s">
        <v>15</v>
      </c>
      <c r="B390" s="18">
        <v>41064950230</v>
      </c>
      <c r="C390" s="10" t="s">
        <v>96</v>
      </c>
      <c r="D390" s="8">
        <v>42401</v>
      </c>
      <c r="E390" s="31">
        <v>279.97000000000003</v>
      </c>
      <c r="F390" s="10"/>
    </row>
    <row r="391" spans="1:6" ht="15.75" hidden="1" customHeight="1">
      <c r="A391" s="5" t="s">
        <v>15</v>
      </c>
      <c r="B391" s="18">
        <v>41064950230</v>
      </c>
      <c r="C391" s="10" t="s">
        <v>96</v>
      </c>
      <c r="D391" s="8">
        <v>42430</v>
      </c>
      <c r="E391" s="31">
        <v>279.97000000000003</v>
      </c>
      <c r="F391" s="10"/>
    </row>
    <row r="392" spans="1:6" ht="15.75" hidden="1" customHeight="1">
      <c r="A392" s="5" t="s">
        <v>15</v>
      </c>
      <c r="B392" s="18">
        <v>41064950230</v>
      </c>
      <c r="C392" s="10" t="s">
        <v>96</v>
      </c>
      <c r="D392" s="8">
        <v>42461</v>
      </c>
      <c r="E392" s="31">
        <v>279.97000000000003</v>
      </c>
      <c r="F392" s="10"/>
    </row>
    <row r="393" spans="1:6" ht="15.75" hidden="1" customHeight="1">
      <c r="A393" s="5" t="s">
        <v>15</v>
      </c>
      <c r="B393" s="18">
        <v>41064950230</v>
      </c>
      <c r="C393" s="10" t="s">
        <v>96</v>
      </c>
      <c r="D393" s="8">
        <v>42491</v>
      </c>
      <c r="E393" s="31">
        <v>279.97000000000003</v>
      </c>
      <c r="F393" s="10"/>
    </row>
    <row r="394" spans="1:6" ht="15.75" hidden="1" customHeight="1">
      <c r="A394" s="5" t="s">
        <v>15</v>
      </c>
      <c r="B394" s="18">
        <v>41064950230</v>
      </c>
      <c r="C394" s="10" t="s">
        <v>96</v>
      </c>
      <c r="D394" s="8">
        <v>42522</v>
      </c>
      <c r="E394" s="31">
        <v>279.97000000000003</v>
      </c>
      <c r="F394" s="10"/>
    </row>
    <row r="395" spans="1:6" ht="15.75" hidden="1" customHeight="1">
      <c r="A395" s="5" t="s">
        <v>15</v>
      </c>
      <c r="B395" s="18">
        <v>41064950230</v>
      </c>
      <c r="C395" s="10" t="s">
        <v>96</v>
      </c>
      <c r="D395" s="8">
        <v>42552</v>
      </c>
      <c r="E395" s="31">
        <v>279.97000000000003</v>
      </c>
      <c r="F395" s="10"/>
    </row>
    <row r="396" spans="1:6" ht="15.75" hidden="1" customHeight="1">
      <c r="A396" s="5" t="s">
        <v>15</v>
      </c>
      <c r="B396" s="18">
        <v>41064950230</v>
      </c>
      <c r="C396" s="10" t="s">
        <v>96</v>
      </c>
      <c r="D396" s="8">
        <v>42583</v>
      </c>
      <c r="E396" s="31">
        <v>279.97000000000003</v>
      </c>
      <c r="F396" s="10"/>
    </row>
    <row r="397" spans="1:6" ht="15.75" customHeight="1">
      <c r="A397" s="5" t="s">
        <v>15</v>
      </c>
      <c r="B397" s="18">
        <v>447641204</v>
      </c>
      <c r="C397" s="80" t="s">
        <v>97</v>
      </c>
      <c r="D397" s="8">
        <v>43831</v>
      </c>
      <c r="E397" s="19">
        <f>1519.111011-786.62</f>
        <v>732.49101099999996</v>
      </c>
      <c r="F397" s="15" t="s">
        <v>17</v>
      </c>
    </row>
    <row r="398" spans="1:6" ht="15.75" customHeight="1">
      <c r="A398" s="5" t="s">
        <v>15</v>
      </c>
      <c r="B398" s="18">
        <v>447641204</v>
      </c>
      <c r="C398" s="80" t="s">
        <v>97</v>
      </c>
      <c r="D398" s="8">
        <v>43862</v>
      </c>
      <c r="E398" s="34">
        <v>1519.111011</v>
      </c>
      <c r="F398" s="15" t="s">
        <v>17</v>
      </c>
    </row>
    <row r="399" spans="1:6" ht="15.75" hidden="1" customHeight="1">
      <c r="A399" s="5" t="s">
        <v>15</v>
      </c>
      <c r="B399" s="18">
        <v>3750981272</v>
      </c>
      <c r="C399" s="10" t="s">
        <v>98</v>
      </c>
      <c r="D399" s="8">
        <v>43252</v>
      </c>
      <c r="E399" s="9">
        <v>557.06216800000004</v>
      </c>
      <c r="F399" s="10"/>
    </row>
    <row r="400" spans="1:6" ht="15.75" hidden="1" customHeight="1">
      <c r="A400" s="5" t="s">
        <v>15</v>
      </c>
      <c r="B400" s="18" t="s">
        <v>99</v>
      </c>
      <c r="C400" s="10" t="s">
        <v>100</v>
      </c>
      <c r="D400" s="8">
        <v>43252</v>
      </c>
      <c r="E400" s="9">
        <v>616.03</v>
      </c>
      <c r="F400" s="10"/>
    </row>
    <row r="401" spans="1:6" ht="15.75" hidden="1" customHeight="1">
      <c r="A401" s="5" t="s">
        <v>15</v>
      </c>
      <c r="B401" s="6">
        <v>1226050204</v>
      </c>
      <c r="C401" s="35" t="s">
        <v>101</v>
      </c>
      <c r="D401" s="8">
        <v>42583</v>
      </c>
      <c r="E401" s="9">
        <v>187.44</v>
      </c>
      <c r="F401" s="10"/>
    </row>
    <row r="402" spans="1:6" ht="15.75" hidden="1" customHeight="1">
      <c r="A402" s="5" t="s">
        <v>15</v>
      </c>
      <c r="B402" s="6">
        <v>1226050204</v>
      </c>
      <c r="C402" s="35" t="s">
        <v>101</v>
      </c>
      <c r="D402" s="8">
        <v>42614</v>
      </c>
      <c r="E402" s="9">
        <v>215.56</v>
      </c>
      <c r="F402" s="10"/>
    </row>
    <row r="403" spans="1:6" ht="15.75" hidden="1" customHeight="1">
      <c r="A403" s="5" t="s">
        <v>15</v>
      </c>
      <c r="B403" s="6">
        <v>1226050204</v>
      </c>
      <c r="C403" s="35" t="s">
        <v>101</v>
      </c>
      <c r="D403" s="8">
        <v>42644</v>
      </c>
      <c r="E403" s="9">
        <v>215.56</v>
      </c>
      <c r="F403" s="10"/>
    </row>
    <row r="404" spans="1:6" ht="15.75" hidden="1" customHeight="1">
      <c r="A404" s="5" t="s">
        <v>15</v>
      </c>
      <c r="B404" s="6">
        <v>1226050204</v>
      </c>
      <c r="C404" s="35" t="s">
        <v>101</v>
      </c>
      <c r="D404" s="8">
        <v>42675</v>
      </c>
      <c r="E404" s="9">
        <v>215.56</v>
      </c>
      <c r="F404" s="10"/>
    </row>
    <row r="405" spans="1:6" ht="15.75" hidden="1" customHeight="1">
      <c r="A405" s="5" t="s">
        <v>15</v>
      </c>
      <c r="B405" s="6">
        <v>1226050204</v>
      </c>
      <c r="C405" s="35" t="s">
        <v>101</v>
      </c>
      <c r="D405" s="8">
        <v>42705</v>
      </c>
      <c r="E405" s="9">
        <v>215.56</v>
      </c>
      <c r="F405" s="10"/>
    </row>
    <row r="406" spans="1:6" ht="15.75" hidden="1" customHeight="1">
      <c r="A406" s="5" t="s">
        <v>15</v>
      </c>
      <c r="B406" s="6">
        <v>1226050204</v>
      </c>
      <c r="C406" s="35" t="s">
        <v>101</v>
      </c>
      <c r="D406" s="8">
        <v>42736</v>
      </c>
      <c r="E406" s="9">
        <v>215.56</v>
      </c>
      <c r="F406" s="10"/>
    </row>
    <row r="407" spans="1:6" ht="15.75" hidden="1" customHeight="1">
      <c r="A407" s="5" t="s">
        <v>15</v>
      </c>
      <c r="B407" s="6">
        <v>1226050204</v>
      </c>
      <c r="C407" s="35" t="s">
        <v>101</v>
      </c>
      <c r="D407" s="8">
        <v>42767</v>
      </c>
      <c r="E407" s="9">
        <v>215.56</v>
      </c>
      <c r="F407" s="10"/>
    </row>
    <row r="408" spans="1:6" ht="15.75" hidden="1" customHeight="1">
      <c r="A408" s="5" t="s">
        <v>15</v>
      </c>
      <c r="B408" s="6">
        <v>1226050204</v>
      </c>
      <c r="C408" s="35" t="s">
        <v>101</v>
      </c>
      <c r="D408" s="8">
        <v>42795</v>
      </c>
      <c r="E408" s="9">
        <v>215.56</v>
      </c>
      <c r="F408" s="10"/>
    </row>
    <row r="409" spans="1:6" ht="15.75" hidden="1" customHeight="1">
      <c r="A409" s="5" t="s">
        <v>15</v>
      </c>
      <c r="B409" s="6">
        <v>1226050204</v>
      </c>
      <c r="C409" s="35" t="s">
        <v>101</v>
      </c>
      <c r="D409" s="8">
        <v>42856</v>
      </c>
      <c r="E409" s="9">
        <v>215.56</v>
      </c>
      <c r="F409" s="10"/>
    </row>
    <row r="410" spans="1:6" ht="15.75" hidden="1" customHeight="1">
      <c r="A410" s="5" t="s">
        <v>15</v>
      </c>
      <c r="B410" s="6">
        <v>1226050204</v>
      </c>
      <c r="C410" s="35" t="s">
        <v>101</v>
      </c>
      <c r="D410" s="8">
        <v>42887</v>
      </c>
      <c r="E410" s="9">
        <v>215.56</v>
      </c>
      <c r="F410" s="10"/>
    </row>
    <row r="411" spans="1:6" ht="15.75" hidden="1" customHeight="1">
      <c r="A411" s="5" t="s">
        <v>15</v>
      </c>
      <c r="B411" s="6">
        <v>1226050204</v>
      </c>
      <c r="C411" s="35" t="s">
        <v>101</v>
      </c>
      <c r="D411" s="8">
        <v>42917</v>
      </c>
      <c r="E411" s="9">
        <v>215.56</v>
      </c>
      <c r="F411" s="10"/>
    </row>
    <row r="412" spans="1:6" ht="15.75" hidden="1" customHeight="1">
      <c r="A412" s="5" t="s">
        <v>15</v>
      </c>
      <c r="B412" s="18">
        <v>6135048287</v>
      </c>
      <c r="C412" s="10" t="s">
        <v>102</v>
      </c>
      <c r="D412" s="8">
        <v>43252</v>
      </c>
      <c r="E412" s="9">
        <v>1071.992162</v>
      </c>
      <c r="F412" s="10"/>
    </row>
    <row r="413" spans="1:6" ht="15.75" hidden="1" customHeight="1">
      <c r="A413" s="5" t="s">
        <v>15</v>
      </c>
      <c r="B413" s="18">
        <v>6135048287</v>
      </c>
      <c r="C413" s="10" t="s">
        <v>102</v>
      </c>
      <c r="D413" s="8">
        <v>43282</v>
      </c>
      <c r="E413" s="9">
        <v>1071.992162</v>
      </c>
      <c r="F413" s="10"/>
    </row>
    <row r="414" spans="1:6" ht="15.75" hidden="1" customHeight="1">
      <c r="A414" s="5" t="s">
        <v>15</v>
      </c>
      <c r="B414" s="18">
        <v>427900263</v>
      </c>
      <c r="C414" s="10" t="s">
        <v>103</v>
      </c>
      <c r="D414" s="8">
        <v>43770</v>
      </c>
      <c r="E414" s="19">
        <v>732.49</v>
      </c>
      <c r="F414" s="15" t="s">
        <v>17</v>
      </c>
    </row>
    <row r="415" spans="1:6" ht="15.75" hidden="1" customHeight="1">
      <c r="A415" s="33" t="s">
        <v>15</v>
      </c>
      <c r="B415" s="33">
        <v>74345370272</v>
      </c>
      <c r="C415" s="10" t="s">
        <v>104</v>
      </c>
      <c r="D415" s="8">
        <v>44593</v>
      </c>
      <c r="E415" s="19">
        <v>1118.4899999999998</v>
      </c>
      <c r="F415" s="15" t="s">
        <v>27</v>
      </c>
    </row>
    <row r="416" spans="1:6" ht="15.75" hidden="1" customHeight="1">
      <c r="A416" s="33" t="s">
        <v>15</v>
      </c>
      <c r="B416" s="36">
        <v>28730828287</v>
      </c>
      <c r="C416" s="35" t="s">
        <v>105</v>
      </c>
      <c r="D416" s="8">
        <v>44593</v>
      </c>
      <c r="E416" s="19">
        <v>902.34004999999979</v>
      </c>
      <c r="F416" s="10"/>
    </row>
    <row r="417" spans="1:6" ht="15.75" hidden="1" customHeight="1">
      <c r="A417" s="33" t="s">
        <v>15</v>
      </c>
      <c r="B417" s="36">
        <v>2949199291</v>
      </c>
      <c r="C417" s="35" t="s">
        <v>106</v>
      </c>
      <c r="D417" s="8">
        <v>44593</v>
      </c>
      <c r="E417" s="19">
        <v>863.06229999999982</v>
      </c>
      <c r="F417" s="15" t="s">
        <v>27</v>
      </c>
    </row>
    <row r="418" spans="1:6" ht="15.75" hidden="1" customHeight="1">
      <c r="A418" s="33" t="s">
        <v>15</v>
      </c>
      <c r="B418" s="36">
        <v>1041879210</v>
      </c>
      <c r="C418" s="35" t="s">
        <v>107</v>
      </c>
      <c r="D418" s="8">
        <v>44593</v>
      </c>
      <c r="E418" s="19">
        <v>134.81389999999999</v>
      </c>
      <c r="F418" s="10"/>
    </row>
    <row r="419" spans="1:6" ht="15.75" hidden="1" customHeight="1">
      <c r="A419" s="33" t="s">
        <v>15</v>
      </c>
      <c r="B419" s="36">
        <v>4246578215</v>
      </c>
      <c r="C419" s="35" t="s">
        <v>108</v>
      </c>
      <c r="D419" s="8">
        <v>44470</v>
      </c>
      <c r="E419" s="19">
        <f>1911.2-654.51-955.6-33.24-150</f>
        <v>117.85000000000002</v>
      </c>
      <c r="F419" s="10"/>
    </row>
    <row r="420" spans="1:6" ht="15.75" hidden="1" customHeight="1">
      <c r="A420" s="33" t="s">
        <v>15</v>
      </c>
      <c r="B420" s="36">
        <v>95925490282</v>
      </c>
      <c r="C420" s="37" t="s">
        <v>109</v>
      </c>
      <c r="D420" s="8">
        <v>44593</v>
      </c>
      <c r="E420" s="19">
        <v>1213.5616499999999</v>
      </c>
      <c r="F420" s="10"/>
    </row>
    <row r="421" spans="1:6" ht="15.75" hidden="1" customHeight="1">
      <c r="A421" s="33" t="s">
        <v>15</v>
      </c>
      <c r="B421" s="36">
        <v>91106656253</v>
      </c>
      <c r="C421" s="37" t="s">
        <v>109</v>
      </c>
      <c r="D421" s="8">
        <v>44593</v>
      </c>
      <c r="E421" s="19">
        <v>538.36614999999995</v>
      </c>
      <c r="F421" s="10"/>
    </row>
    <row r="422" spans="1:6" ht="15.75" hidden="1" customHeight="1">
      <c r="A422" s="33" t="s">
        <v>15</v>
      </c>
      <c r="B422" s="36">
        <v>3248763272</v>
      </c>
      <c r="C422" s="38" t="s">
        <v>110</v>
      </c>
      <c r="D422" s="8">
        <v>44440</v>
      </c>
      <c r="E422" s="19">
        <v>1726.14</v>
      </c>
      <c r="F422" s="15" t="s">
        <v>27</v>
      </c>
    </row>
    <row r="423" spans="1:6" ht="15.75" customHeight="1">
      <c r="A423" s="33" t="s">
        <v>15</v>
      </c>
      <c r="B423" s="39">
        <v>149950268</v>
      </c>
      <c r="C423" s="81" t="s">
        <v>36</v>
      </c>
      <c r="D423" s="8">
        <v>43983</v>
      </c>
      <c r="E423" s="19">
        <v>1319.36</v>
      </c>
      <c r="F423" s="15" t="s">
        <v>17</v>
      </c>
    </row>
    <row r="424" spans="1:6" ht="15.75" hidden="1" customHeight="1">
      <c r="A424" s="33" t="s">
        <v>15</v>
      </c>
      <c r="B424" s="39">
        <v>23673060287</v>
      </c>
      <c r="C424" s="41" t="s">
        <v>111</v>
      </c>
      <c r="D424" s="8">
        <v>44562</v>
      </c>
      <c r="E424" s="19">
        <v>53.879999999999995</v>
      </c>
      <c r="F424" s="10"/>
    </row>
    <row r="425" spans="1:6" ht="15.75" hidden="1" customHeight="1">
      <c r="A425" s="33" t="s">
        <v>15</v>
      </c>
      <c r="B425" s="39">
        <v>23673060287</v>
      </c>
      <c r="C425" s="41" t="s">
        <v>111</v>
      </c>
      <c r="D425" s="8">
        <v>44593</v>
      </c>
      <c r="E425" s="19">
        <v>538.36614999999995</v>
      </c>
      <c r="F425" s="10"/>
    </row>
    <row r="426" spans="1:6" ht="15.75" hidden="1" customHeight="1">
      <c r="A426" s="33" t="s">
        <v>15</v>
      </c>
      <c r="B426" s="36">
        <v>14702711253</v>
      </c>
      <c r="C426" s="38" t="s">
        <v>112</v>
      </c>
      <c r="D426" s="8">
        <v>44593</v>
      </c>
      <c r="E426" s="19">
        <v>1872.8619000000001</v>
      </c>
      <c r="F426" s="10"/>
    </row>
    <row r="427" spans="1:6" ht="15.75" hidden="1" customHeight="1">
      <c r="A427" s="33" t="s">
        <v>15</v>
      </c>
      <c r="B427" s="42">
        <v>6547877272</v>
      </c>
      <c r="C427" s="43" t="s">
        <v>113</v>
      </c>
      <c r="D427" s="8">
        <v>44593</v>
      </c>
      <c r="E427" s="19">
        <v>36.720950000000016</v>
      </c>
      <c r="F427" s="10"/>
    </row>
    <row r="428" spans="1:6" ht="15.75" hidden="1" customHeight="1">
      <c r="A428" s="33" t="s">
        <v>15</v>
      </c>
      <c r="B428" s="42">
        <v>5750423204</v>
      </c>
      <c r="C428" s="10" t="s">
        <v>114</v>
      </c>
      <c r="D428" s="8">
        <v>44593</v>
      </c>
      <c r="E428" s="19">
        <v>41.100950000000012</v>
      </c>
      <c r="F428" s="10"/>
    </row>
    <row r="429" spans="1:6" ht="15.75" hidden="1" customHeight="1">
      <c r="A429" s="33" t="s">
        <v>15</v>
      </c>
      <c r="B429" s="42">
        <v>51403277249</v>
      </c>
      <c r="C429" s="10" t="s">
        <v>115</v>
      </c>
      <c r="D429" s="8">
        <v>44593</v>
      </c>
      <c r="E429" s="19">
        <v>538.36614999999995</v>
      </c>
      <c r="F429" s="10"/>
    </row>
    <row r="430" spans="1:6" ht="15.75" hidden="1" customHeight="1">
      <c r="A430" s="33" t="s">
        <v>15</v>
      </c>
      <c r="B430" s="42">
        <v>2404540220</v>
      </c>
      <c r="C430" s="10" t="s">
        <v>116</v>
      </c>
      <c r="D430" s="8">
        <v>44593</v>
      </c>
      <c r="E430" s="19">
        <v>939.65339999999992</v>
      </c>
      <c r="F430" s="10"/>
    </row>
    <row r="431" spans="1:6" ht="15.75" hidden="1" customHeight="1">
      <c r="A431" s="33" t="s">
        <v>15</v>
      </c>
      <c r="B431" s="44">
        <v>25360949287</v>
      </c>
      <c r="C431" s="43" t="s">
        <v>117</v>
      </c>
      <c r="D431" s="8">
        <v>44562</v>
      </c>
      <c r="E431" s="19">
        <f>955.6-803.57</f>
        <v>152.02999999999997</v>
      </c>
      <c r="F431" s="10"/>
    </row>
    <row r="432" spans="1:6" ht="15.75" hidden="1" customHeight="1">
      <c r="A432" s="33" t="s">
        <v>15</v>
      </c>
      <c r="B432" s="44">
        <v>25360949287</v>
      </c>
      <c r="C432" s="43" t="s">
        <v>117</v>
      </c>
      <c r="D432" s="8">
        <v>44593</v>
      </c>
      <c r="E432" s="19">
        <v>936.43095000000005</v>
      </c>
      <c r="F432" s="10"/>
    </row>
    <row r="433" spans="1:6" ht="15.75" hidden="1" customHeight="1">
      <c r="A433" s="33" t="s">
        <v>15</v>
      </c>
      <c r="B433" s="45">
        <v>12451100206</v>
      </c>
      <c r="C433" s="46" t="s">
        <v>118</v>
      </c>
      <c r="D433" s="8">
        <v>44562</v>
      </c>
      <c r="E433" s="19">
        <v>485.65567599999997</v>
      </c>
      <c r="F433" s="10"/>
    </row>
    <row r="434" spans="1:6" ht="15.75" hidden="1" customHeight="1">
      <c r="A434" s="33" t="s">
        <v>15</v>
      </c>
      <c r="B434" s="45">
        <v>12451100206</v>
      </c>
      <c r="C434" s="46" t="s">
        <v>118</v>
      </c>
      <c r="D434" s="8">
        <v>44593</v>
      </c>
      <c r="E434" s="19">
        <v>936.43095000000005</v>
      </c>
      <c r="F434" s="10"/>
    </row>
    <row r="435" spans="1:6" ht="15.75" hidden="1" customHeight="1">
      <c r="A435" s="33" t="s">
        <v>15</v>
      </c>
      <c r="B435" s="36">
        <v>3908461200</v>
      </c>
      <c r="C435" s="38" t="s">
        <v>119</v>
      </c>
      <c r="D435" s="8">
        <v>44562</v>
      </c>
      <c r="E435" s="19">
        <f>2452.72-317.53-1721.22</f>
        <v>413.96999999999957</v>
      </c>
      <c r="F435" s="10"/>
    </row>
    <row r="436" spans="1:6" ht="15.75" hidden="1" customHeight="1">
      <c r="A436" s="33" t="s">
        <v>15</v>
      </c>
      <c r="B436" s="36">
        <v>3908461200</v>
      </c>
      <c r="C436" s="38" t="s">
        <v>119</v>
      </c>
      <c r="D436" s="8">
        <v>44593</v>
      </c>
      <c r="E436" s="19">
        <v>3373.3951999999999</v>
      </c>
      <c r="F436" s="10"/>
    </row>
    <row r="437" spans="1:6" ht="15.75" hidden="1" customHeight="1">
      <c r="A437" s="33" t="s">
        <v>15</v>
      </c>
      <c r="B437" s="36">
        <v>2855747287</v>
      </c>
      <c r="C437" s="43" t="s">
        <v>120</v>
      </c>
      <c r="D437" s="8">
        <v>44440</v>
      </c>
      <c r="E437" s="19">
        <v>92.310065000000122</v>
      </c>
      <c r="F437" s="10"/>
    </row>
    <row r="438" spans="1:6" ht="15.75" hidden="1" customHeight="1">
      <c r="A438" s="33" t="s">
        <v>15</v>
      </c>
      <c r="B438" s="33">
        <v>29307775249</v>
      </c>
      <c r="C438" s="41" t="s">
        <v>121</v>
      </c>
      <c r="D438" s="8">
        <v>44593</v>
      </c>
      <c r="E438" s="19">
        <v>1257.7319000000002</v>
      </c>
      <c r="F438" s="10"/>
    </row>
    <row r="439" spans="1:6" ht="15.75" hidden="1" customHeight="1">
      <c r="A439" s="33" t="s">
        <v>15</v>
      </c>
      <c r="B439" s="33">
        <v>76362264215</v>
      </c>
      <c r="C439" s="10" t="s">
        <v>122</v>
      </c>
      <c r="D439" s="8">
        <v>44593</v>
      </c>
      <c r="E439" s="19">
        <v>0.63614999999992961</v>
      </c>
      <c r="F439" s="10"/>
    </row>
    <row r="440" spans="1:6" ht="15.75" hidden="1" customHeight="1">
      <c r="A440" s="33" t="s">
        <v>15</v>
      </c>
      <c r="B440" s="33">
        <v>62173448234</v>
      </c>
      <c r="C440" s="10" t="s">
        <v>123</v>
      </c>
      <c r="D440" s="8">
        <v>44593</v>
      </c>
      <c r="E440" s="19">
        <v>451.9</v>
      </c>
      <c r="F440" s="15" t="s">
        <v>27</v>
      </c>
    </row>
    <row r="441" spans="1:6" ht="15.75" hidden="1" customHeight="1">
      <c r="A441" s="33" t="s">
        <v>15</v>
      </c>
      <c r="B441" s="33">
        <v>6791778253</v>
      </c>
      <c r="C441" s="10" t="s">
        <v>124</v>
      </c>
      <c r="D441" s="8">
        <v>44593</v>
      </c>
      <c r="E441" s="19">
        <v>27.057099999999991</v>
      </c>
      <c r="F441" s="10"/>
    </row>
    <row r="442" spans="1:6" ht="15.75" customHeight="1">
      <c r="A442" s="33" t="s">
        <v>15</v>
      </c>
      <c r="B442" s="33">
        <v>67026788272</v>
      </c>
      <c r="C442" s="80" t="s">
        <v>125</v>
      </c>
      <c r="D442" s="8">
        <v>44136</v>
      </c>
      <c r="E442" s="19">
        <v>391.60999999999996</v>
      </c>
      <c r="F442" s="15" t="s">
        <v>27</v>
      </c>
    </row>
    <row r="443" spans="1:6" ht="15.75" hidden="1" customHeight="1">
      <c r="A443" s="33" t="s">
        <v>15</v>
      </c>
      <c r="B443" s="33">
        <v>95724850249</v>
      </c>
      <c r="C443" s="10" t="s">
        <v>126</v>
      </c>
      <c r="D443" s="8">
        <v>44593</v>
      </c>
      <c r="E443" s="19">
        <v>538.36614999999995</v>
      </c>
      <c r="F443" s="10"/>
    </row>
    <row r="444" spans="1:6" ht="15.75" hidden="1" customHeight="1">
      <c r="A444" s="33" t="s">
        <v>15</v>
      </c>
      <c r="B444" s="36">
        <v>3156937207</v>
      </c>
      <c r="C444" s="47" t="s">
        <v>127</v>
      </c>
      <c r="D444" s="8">
        <v>44440</v>
      </c>
      <c r="E444" s="19">
        <v>414.44830000000002</v>
      </c>
      <c r="F444" s="10"/>
    </row>
    <row r="445" spans="1:6" ht="15.75" hidden="1" customHeight="1">
      <c r="A445" s="33" t="s">
        <v>15</v>
      </c>
      <c r="B445" s="36">
        <v>3156937207</v>
      </c>
      <c r="C445" s="47" t="s">
        <v>127</v>
      </c>
      <c r="D445" s="8">
        <v>44470</v>
      </c>
      <c r="E445" s="19">
        <v>414.44830000000002</v>
      </c>
      <c r="F445" s="10"/>
    </row>
    <row r="446" spans="1:6" ht="15.75" customHeight="1">
      <c r="A446" s="33" t="s">
        <v>15</v>
      </c>
      <c r="B446" s="39">
        <v>4362039287</v>
      </c>
      <c r="C446" s="82" t="s">
        <v>128</v>
      </c>
      <c r="D446" s="8">
        <v>43983</v>
      </c>
      <c r="E446" s="19">
        <v>1574.73</v>
      </c>
      <c r="F446" s="15" t="s">
        <v>17</v>
      </c>
    </row>
    <row r="447" spans="1:6" ht="15.75" hidden="1" customHeight="1">
      <c r="A447" s="33" t="s">
        <v>15</v>
      </c>
      <c r="B447" s="36">
        <v>2615266268</v>
      </c>
      <c r="C447" s="35" t="s">
        <v>129</v>
      </c>
      <c r="D447" s="8">
        <v>44593</v>
      </c>
      <c r="E447" s="19">
        <v>1566.3596500000003</v>
      </c>
      <c r="F447" s="10"/>
    </row>
    <row r="448" spans="1:6" ht="15.75" hidden="1" customHeight="1">
      <c r="A448" s="33" t="s">
        <v>15</v>
      </c>
      <c r="B448" s="36">
        <v>287652220</v>
      </c>
      <c r="C448" s="43" t="s">
        <v>130</v>
      </c>
      <c r="D448" s="8">
        <v>44562</v>
      </c>
      <c r="E448" s="19">
        <f>955.6-860.04</f>
        <v>95.560000000000059</v>
      </c>
      <c r="F448" s="10"/>
    </row>
    <row r="449" spans="1:6" ht="15.75" hidden="1" customHeight="1">
      <c r="A449" s="33" t="s">
        <v>15</v>
      </c>
      <c r="B449" s="36">
        <v>287652220</v>
      </c>
      <c r="C449" s="43" t="s">
        <v>130</v>
      </c>
      <c r="D449" s="8">
        <v>44593</v>
      </c>
      <c r="E449" s="19">
        <v>936.43095000000005</v>
      </c>
      <c r="F449" s="10"/>
    </row>
    <row r="450" spans="1:6" ht="15.75" hidden="1" customHeight="1">
      <c r="A450" s="33" t="s">
        <v>15</v>
      </c>
      <c r="B450" s="33">
        <v>5755743215</v>
      </c>
      <c r="C450" s="10" t="s">
        <v>131</v>
      </c>
      <c r="D450" s="8">
        <v>44593</v>
      </c>
      <c r="E450" s="19">
        <v>936.43095000000005</v>
      </c>
      <c r="F450" s="10"/>
    </row>
    <row r="451" spans="1:6" ht="15.75" hidden="1" customHeight="1">
      <c r="A451" s="33" t="s">
        <v>15</v>
      </c>
      <c r="B451" s="33">
        <v>8570590253</v>
      </c>
      <c r="C451" s="10" t="s">
        <v>132</v>
      </c>
      <c r="D451" s="8">
        <v>44593</v>
      </c>
      <c r="E451" s="19">
        <v>538.36614999999995</v>
      </c>
      <c r="F451" s="10"/>
    </row>
    <row r="452" spans="1:6" ht="15.75" hidden="1" customHeight="1">
      <c r="A452" s="33" t="s">
        <v>15</v>
      </c>
      <c r="B452" s="33">
        <v>87810760297</v>
      </c>
      <c r="C452" s="10" t="s">
        <v>133</v>
      </c>
      <c r="D452" s="8">
        <v>44593</v>
      </c>
      <c r="E452" s="19">
        <v>207.66614999999996</v>
      </c>
      <c r="F452" s="10"/>
    </row>
    <row r="453" spans="1:6" ht="15.75" hidden="1" customHeight="1">
      <c r="A453" s="33" t="s">
        <v>15</v>
      </c>
      <c r="B453" s="33">
        <v>2455862291</v>
      </c>
      <c r="C453" s="10" t="s">
        <v>134</v>
      </c>
      <c r="D453" s="8">
        <v>44593</v>
      </c>
      <c r="E453" s="19">
        <v>538.36614999999995</v>
      </c>
      <c r="F453" s="10"/>
    </row>
    <row r="454" spans="1:6" ht="15.75" hidden="1" customHeight="1">
      <c r="A454" s="33" t="s">
        <v>15</v>
      </c>
      <c r="B454" s="33">
        <v>780405234</v>
      </c>
      <c r="C454" s="10" t="s">
        <v>135</v>
      </c>
      <c r="D454" s="8">
        <v>44593</v>
      </c>
      <c r="E454" s="19">
        <v>1611.62645</v>
      </c>
      <c r="F454" s="10"/>
    </row>
    <row r="455" spans="1:6" ht="15.75" hidden="1" customHeight="1">
      <c r="A455" s="33" t="s">
        <v>15</v>
      </c>
      <c r="B455" s="33">
        <v>47733896215</v>
      </c>
      <c r="C455" s="10" t="s">
        <v>136</v>
      </c>
      <c r="D455" s="8">
        <v>44593</v>
      </c>
      <c r="E455" s="19">
        <v>186.50389999999993</v>
      </c>
      <c r="F455" s="10"/>
    </row>
    <row r="456" spans="1:6" ht="15.75" hidden="1" customHeight="1">
      <c r="A456" s="33" t="s">
        <v>15</v>
      </c>
      <c r="B456" s="33">
        <v>4621360272</v>
      </c>
      <c r="C456" s="10" t="s">
        <v>137</v>
      </c>
      <c r="D456" s="8">
        <v>44593</v>
      </c>
      <c r="E456" s="19">
        <v>203.70614999999992</v>
      </c>
      <c r="F456" s="10"/>
    </row>
    <row r="457" spans="1:6" ht="15.75" hidden="1" customHeight="1">
      <c r="A457" s="33" t="s">
        <v>15</v>
      </c>
      <c r="B457" s="45">
        <v>465716717</v>
      </c>
      <c r="C457" s="46" t="s">
        <v>138</v>
      </c>
      <c r="D457" s="8">
        <v>44501</v>
      </c>
      <c r="E457" s="19">
        <v>549.38436399999989</v>
      </c>
      <c r="F457" s="10"/>
    </row>
    <row r="458" spans="1:6" ht="15.75" hidden="1" customHeight="1">
      <c r="A458" s="33" t="s">
        <v>15</v>
      </c>
      <c r="B458" s="45">
        <v>465716717</v>
      </c>
      <c r="C458" s="46" t="s">
        <v>138</v>
      </c>
      <c r="D458" s="8">
        <v>44531</v>
      </c>
      <c r="E458" s="19">
        <v>549.38436399999989</v>
      </c>
      <c r="F458" s="10"/>
    </row>
    <row r="459" spans="1:6" ht="15.75" hidden="1" customHeight="1">
      <c r="A459" s="33" t="s">
        <v>15</v>
      </c>
      <c r="B459" s="48">
        <v>98541749215</v>
      </c>
      <c r="C459" s="49" t="s">
        <v>139</v>
      </c>
      <c r="D459" s="8">
        <v>44228</v>
      </c>
      <c r="E459" s="19">
        <f>485.2995681408+304.33+304.33</f>
        <v>1093.9595681408</v>
      </c>
      <c r="F459" s="10"/>
    </row>
    <row r="460" spans="1:6" ht="15.75" hidden="1" customHeight="1">
      <c r="A460" s="33" t="s">
        <v>15</v>
      </c>
      <c r="B460" s="36">
        <v>63643006268</v>
      </c>
      <c r="C460" s="35" t="s">
        <v>140</v>
      </c>
      <c r="D460" s="8">
        <v>44593</v>
      </c>
      <c r="E460" s="19">
        <v>496.19</v>
      </c>
      <c r="F460" s="15" t="s">
        <v>27</v>
      </c>
    </row>
    <row r="461" spans="1:6" ht="15.75" hidden="1" customHeight="1">
      <c r="A461" s="33" t="s">
        <v>15</v>
      </c>
      <c r="B461" s="33">
        <v>10378480200</v>
      </c>
      <c r="C461" s="10" t="s">
        <v>141</v>
      </c>
      <c r="D461" s="8">
        <v>44440</v>
      </c>
      <c r="E461" s="19">
        <v>53.064363999999898</v>
      </c>
      <c r="F461" s="10"/>
    </row>
    <row r="462" spans="1:6" ht="15.75" hidden="1" customHeight="1">
      <c r="A462" s="33" t="s">
        <v>15</v>
      </c>
      <c r="B462" s="33">
        <v>76558282291</v>
      </c>
      <c r="C462" s="10" t="s">
        <v>142</v>
      </c>
      <c r="D462" s="8">
        <v>44593</v>
      </c>
      <c r="E462" s="19">
        <v>723.77760000000001</v>
      </c>
      <c r="F462" s="10"/>
    </row>
    <row r="463" spans="1:6" ht="15.75" hidden="1" customHeight="1">
      <c r="A463" s="33" t="s">
        <v>15</v>
      </c>
      <c r="B463" s="33">
        <v>74756729215</v>
      </c>
      <c r="C463" s="10" t="s">
        <v>143</v>
      </c>
      <c r="D463" s="8">
        <v>44593</v>
      </c>
      <c r="E463" s="19">
        <v>538.36614999999995</v>
      </c>
      <c r="F463" s="10"/>
    </row>
    <row r="464" spans="1:6" ht="15.75" hidden="1" customHeight="1">
      <c r="A464" s="33" t="s">
        <v>15</v>
      </c>
      <c r="B464" s="33">
        <v>58392963253</v>
      </c>
      <c r="C464" s="10" t="s">
        <v>144</v>
      </c>
      <c r="D464" s="8">
        <v>44593</v>
      </c>
      <c r="E464" s="19">
        <v>1751.9277999999997</v>
      </c>
      <c r="F464" s="10"/>
    </row>
    <row r="465" spans="1:6" ht="15.75" hidden="1" customHeight="1">
      <c r="A465" s="33" t="s">
        <v>15</v>
      </c>
      <c r="B465" s="33">
        <v>12249882215</v>
      </c>
      <c r="C465" s="10" t="s">
        <v>145</v>
      </c>
      <c r="D465" s="8">
        <v>44593</v>
      </c>
      <c r="E465" s="19">
        <v>1686.6976</v>
      </c>
      <c r="F465" s="10"/>
    </row>
    <row r="466" spans="1:6" ht="15.75" hidden="1" customHeight="1">
      <c r="A466" s="33" t="s">
        <v>15</v>
      </c>
      <c r="B466" s="36">
        <v>17487145204</v>
      </c>
      <c r="C466" s="35" t="s">
        <v>146</v>
      </c>
      <c r="D466" s="8">
        <v>44317</v>
      </c>
      <c r="E466" s="50">
        <v>-368.83</v>
      </c>
      <c r="F466" s="10"/>
    </row>
    <row r="467" spans="1:6" ht="15.75" hidden="1" customHeight="1">
      <c r="A467" s="33" t="s">
        <v>15</v>
      </c>
      <c r="B467" s="42">
        <v>62886517291</v>
      </c>
      <c r="C467" s="10" t="s">
        <v>147</v>
      </c>
      <c r="D467" s="8">
        <v>44593</v>
      </c>
      <c r="E467" s="19">
        <v>5.3261499999999842</v>
      </c>
      <c r="F467" s="10"/>
    </row>
    <row r="468" spans="1:6" ht="15.75" hidden="1" customHeight="1">
      <c r="A468" s="33" t="s">
        <v>15</v>
      </c>
      <c r="B468" s="42">
        <v>31912478234</v>
      </c>
      <c r="C468" s="10" t="s">
        <v>148</v>
      </c>
      <c r="D468" s="8">
        <v>44593</v>
      </c>
      <c r="E468" s="19">
        <v>140.79614999999995</v>
      </c>
      <c r="F468" s="10"/>
    </row>
    <row r="469" spans="1:6" ht="15.75" hidden="1" customHeight="1">
      <c r="A469" s="33" t="s">
        <v>15</v>
      </c>
      <c r="B469" s="42">
        <v>7109849287</v>
      </c>
      <c r="C469" s="10" t="s">
        <v>149</v>
      </c>
      <c r="D469" s="8">
        <v>44593</v>
      </c>
      <c r="E469" s="19">
        <v>145.0119000000002</v>
      </c>
      <c r="F469" s="10"/>
    </row>
    <row r="470" spans="1:6" ht="15.75" hidden="1" customHeight="1">
      <c r="A470" s="33" t="s">
        <v>15</v>
      </c>
      <c r="B470" s="42">
        <v>15942759200</v>
      </c>
      <c r="C470" s="10" t="s">
        <v>150</v>
      </c>
      <c r="D470" s="8">
        <v>44440</v>
      </c>
      <c r="E470" s="19">
        <v>496.19006500000012</v>
      </c>
      <c r="F470" s="15" t="s">
        <v>27</v>
      </c>
    </row>
    <row r="471" spans="1:6" ht="15.75" hidden="1" customHeight="1">
      <c r="A471" s="33" t="s">
        <v>15</v>
      </c>
      <c r="B471" s="44">
        <v>4363728272</v>
      </c>
      <c r="C471" s="35" t="s">
        <v>151</v>
      </c>
      <c r="D471" s="8">
        <v>44562</v>
      </c>
      <c r="E471" s="19">
        <f>1911.2-373.72-955.6</f>
        <v>581.88</v>
      </c>
      <c r="F471" s="10"/>
    </row>
    <row r="472" spans="1:6" ht="15.75" hidden="1" customHeight="1">
      <c r="A472" s="33" t="s">
        <v>15</v>
      </c>
      <c r="B472" s="44">
        <v>4363728272</v>
      </c>
      <c r="C472" s="35" t="s">
        <v>151</v>
      </c>
      <c r="D472" s="8">
        <v>44593</v>
      </c>
      <c r="E472" s="19">
        <v>1872.8619000000001</v>
      </c>
      <c r="F472" s="10"/>
    </row>
    <row r="473" spans="1:6" ht="15.75" hidden="1" customHeight="1">
      <c r="A473" s="33" t="s">
        <v>15</v>
      </c>
      <c r="B473" s="36">
        <v>1369886870</v>
      </c>
      <c r="C473" s="51" t="s">
        <v>152</v>
      </c>
      <c r="D473" s="8">
        <v>44593</v>
      </c>
      <c r="E473" s="19">
        <v>25.780950000000075</v>
      </c>
      <c r="F473" s="10"/>
    </row>
    <row r="474" spans="1:6" ht="15.75" hidden="1" customHeight="1">
      <c r="A474" s="33" t="s">
        <v>15</v>
      </c>
      <c r="B474" s="36">
        <v>6336426220</v>
      </c>
      <c r="C474" s="43" t="s">
        <v>153</v>
      </c>
      <c r="D474" s="8">
        <v>44562</v>
      </c>
      <c r="E474" s="19">
        <f>955.6-868.98</f>
        <v>86.62</v>
      </c>
      <c r="F474" s="10"/>
    </row>
    <row r="475" spans="1:6" ht="15.75" hidden="1" customHeight="1">
      <c r="A475" s="33" t="s">
        <v>15</v>
      </c>
      <c r="B475" s="36">
        <v>6336426220</v>
      </c>
      <c r="C475" s="43" t="s">
        <v>153</v>
      </c>
      <c r="D475" s="8">
        <v>44593</v>
      </c>
      <c r="E475" s="19">
        <v>936.43095000000005</v>
      </c>
      <c r="F475" s="10"/>
    </row>
    <row r="476" spans="1:6" ht="15.75" hidden="1" customHeight="1">
      <c r="A476" s="33" t="s">
        <v>15</v>
      </c>
      <c r="B476" s="36">
        <v>7644736204</v>
      </c>
      <c r="C476" s="35" t="s">
        <v>154</v>
      </c>
      <c r="D476" s="8">
        <v>44593</v>
      </c>
      <c r="E476" s="19">
        <v>60.111900000000105</v>
      </c>
      <c r="F476" s="10"/>
    </row>
    <row r="477" spans="1:6" ht="15.75" hidden="1" customHeight="1">
      <c r="A477" s="33" t="s">
        <v>15</v>
      </c>
      <c r="B477" s="33">
        <v>89514580249</v>
      </c>
      <c r="C477" s="10" t="s">
        <v>155</v>
      </c>
      <c r="D477" s="8">
        <v>44593</v>
      </c>
      <c r="E477" s="52">
        <v>-19.239651000000151</v>
      </c>
      <c r="F477" s="10"/>
    </row>
    <row r="478" spans="1:6" ht="15.75" hidden="1" customHeight="1">
      <c r="A478" s="33" t="s">
        <v>15</v>
      </c>
      <c r="B478" s="36">
        <v>2906821268</v>
      </c>
      <c r="C478" s="35" t="s">
        <v>156</v>
      </c>
      <c r="D478" s="8">
        <v>44593</v>
      </c>
      <c r="E478" s="19">
        <v>862.51190000000008</v>
      </c>
      <c r="F478" s="10"/>
    </row>
    <row r="479" spans="1:6" ht="15.75" hidden="1" customHeight="1">
      <c r="A479" s="33" t="s">
        <v>15</v>
      </c>
      <c r="B479" s="36">
        <v>24854794291</v>
      </c>
      <c r="C479" s="43" t="s">
        <v>157</v>
      </c>
      <c r="D479" s="8">
        <v>44593</v>
      </c>
      <c r="E479" s="19">
        <v>346.38614999999993</v>
      </c>
      <c r="F479" s="10"/>
    </row>
    <row r="480" spans="1:6" ht="15.75" hidden="1" customHeight="1">
      <c r="A480" s="33" t="s">
        <v>15</v>
      </c>
      <c r="B480" s="36">
        <v>795607253</v>
      </c>
      <c r="C480" s="43" t="s">
        <v>158</v>
      </c>
      <c r="D480" s="8">
        <v>44531</v>
      </c>
      <c r="E480" s="19">
        <v>1554.56</v>
      </c>
      <c r="F480" s="15" t="s">
        <v>17</v>
      </c>
    </row>
    <row r="481" spans="1:6" ht="15.75" hidden="1" customHeight="1">
      <c r="A481" s="33" t="s">
        <v>15</v>
      </c>
      <c r="B481" s="42">
        <v>68367422287</v>
      </c>
      <c r="C481" s="53" t="s">
        <v>159</v>
      </c>
      <c r="D481" s="8">
        <v>44593</v>
      </c>
      <c r="E481" s="19">
        <v>538.36614999999995</v>
      </c>
      <c r="F481" s="10"/>
    </row>
    <row r="482" spans="1:6" ht="15.75" hidden="1" customHeight="1">
      <c r="A482" s="33" t="s">
        <v>15</v>
      </c>
      <c r="B482" s="54">
        <v>87599457291</v>
      </c>
      <c r="C482" s="55" t="s">
        <v>160</v>
      </c>
      <c r="D482" s="8">
        <v>44593</v>
      </c>
      <c r="E482" s="19">
        <v>875.96389999999997</v>
      </c>
      <c r="F482" s="10"/>
    </row>
    <row r="483" spans="1:6" ht="15.75" hidden="1" customHeight="1">
      <c r="A483" s="33" t="s">
        <v>15</v>
      </c>
      <c r="B483" s="36">
        <v>64912329215</v>
      </c>
      <c r="C483" s="35" t="s">
        <v>161</v>
      </c>
      <c r="D483" s="8">
        <v>44440</v>
      </c>
      <c r="E483" s="19">
        <v>86.330870666666556</v>
      </c>
      <c r="F483" s="10"/>
    </row>
    <row r="484" spans="1:6" ht="15.75" hidden="1" customHeight="1">
      <c r="A484" s="33" t="s">
        <v>15</v>
      </c>
      <c r="B484" s="36">
        <v>77726073268</v>
      </c>
      <c r="C484" s="38" t="s">
        <v>162</v>
      </c>
      <c r="D484" s="8">
        <v>44440</v>
      </c>
      <c r="E484" s="19">
        <v>496.19087066666646</v>
      </c>
      <c r="F484" s="15" t="s">
        <v>27</v>
      </c>
    </row>
    <row r="485" spans="1:6" ht="15.75" hidden="1" customHeight="1">
      <c r="A485" s="33" t="s">
        <v>15</v>
      </c>
      <c r="B485" s="33">
        <v>45970955353</v>
      </c>
      <c r="C485" s="10" t="s">
        <v>163</v>
      </c>
      <c r="D485" s="8">
        <v>44593</v>
      </c>
      <c r="E485" s="19">
        <v>368.84095000000002</v>
      </c>
      <c r="F485" s="10"/>
    </row>
    <row r="486" spans="1:6" ht="15.75" hidden="1" customHeight="1">
      <c r="A486" s="33" t="s">
        <v>15</v>
      </c>
      <c r="B486" s="33">
        <v>3329836253</v>
      </c>
      <c r="C486" s="10" t="s">
        <v>164</v>
      </c>
      <c r="D486" s="8">
        <v>44593</v>
      </c>
      <c r="E486" s="19">
        <v>572.81190000000015</v>
      </c>
      <c r="F486" s="10"/>
    </row>
    <row r="487" spans="1:6" ht="15.75" hidden="1" customHeight="1">
      <c r="A487" s="33" t="s">
        <v>15</v>
      </c>
      <c r="B487" s="33">
        <v>1551302268</v>
      </c>
      <c r="C487" s="10" t="s">
        <v>165</v>
      </c>
      <c r="D487" s="8">
        <v>44593</v>
      </c>
      <c r="E487" s="19">
        <v>936.43095000000005</v>
      </c>
      <c r="F487" s="10"/>
    </row>
    <row r="488" spans="1:6" ht="15.75" hidden="1" customHeight="1">
      <c r="A488" s="33" t="s">
        <v>15</v>
      </c>
      <c r="B488" s="33">
        <v>86412140387</v>
      </c>
      <c r="C488" s="10" t="s">
        <v>166</v>
      </c>
      <c r="D488" s="8">
        <v>44440</v>
      </c>
      <c r="E488" s="19">
        <v>53.064363999999898</v>
      </c>
      <c r="F488" s="10"/>
    </row>
    <row r="489" spans="1:6" ht="15.75" hidden="1" customHeight="1">
      <c r="A489" s="33" t="s">
        <v>15</v>
      </c>
      <c r="B489" s="33">
        <v>1496174291</v>
      </c>
      <c r="C489" s="10" t="s">
        <v>167</v>
      </c>
      <c r="D489" s="8">
        <v>44593</v>
      </c>
      <c r="E489" s="19">
        <v>718.52190000000019</v>
      </c>
      <c r="F489" s="10"/>
    </row>
    <row r="490" spans="1:6" ht="15.75" hidden="1" customHeight="1">
      <c r="A490" s="33" t="s">
        <v>15</v>
      </c>
      <c r="B490" s="33">
        <v>46817751268</v>
      </c>
      <c r="C490" s="10" t="s">
        <v>168</v>
      </c>
      <c r="D490" s="8">
        <v>44593</v>
      </c>
      <c r="E490" s="50">
        <v>-35.862200000000257</v>
      </c>
      <c r="F490" s="10"/>
    </row>
    <row r="491" spans="1:6" ht="15.75" hidden="1" customHeight="1">
      <c r="A491" s="33" t="s">
        <v>15</v>
      </c>
      <c r="B491" s="33">
        <v>83607811253</v>
      </c>
      <c r="C491" s="10" t="s">
        <v>169</v>
      </c>
      <c r="D491" s="8">
        <v>44593</v>
      </c>
      <c r="E491" s="19">
        <v>538.36614999999995</v>
      </c>
      <c r="F491" s="10"/>
    </row>
    <row r="492" spans="1:6" ht="15.75" customHeight="1">
      <c r="A492" s="33" t="s">
        <v>15</v>
      </c>
      <c r="B492" s="33">
        <v>103330291</v>
      </c>
      <c r="C492" s="80" t="s">
        <v>170</v>
      </c>
      <c r="D492" s="8">
        <v>44044</v>
      </c>
      <c r="E492" s="19">
        <v>1519.111011</v>
      </c>
      <c r="F492" s="15" t="s">
        <v>17</v>
      </c>
    </row>
    <row r="493" spans="1:6" ht="15.75" hidden="1" customHeight="1">
      <c r="A493" s="33" t="s">
        <v>15</v>
      </c>
      <c r="B493" s="33">
        <v>62952013268</v>
      </c>
      <c r="C493" s="10" t="s">
        <v>171</v>
      </c>
      <c r="D493" s="8">
        <v>44593</v>
      </c>
      <c r="E493" s="19">
        <v>503.64095000000003</v>
      </c>
      <c r="F493" s="10"/>
    </row>
    <row r="494" spans="1:6" ht="15.75" hidden="1" customHeight="1">
      <c r="A494" s="33" t="s">
        <v>15</v>
      </c>
      <c r="B494" s="33">
        <v>72771550253</v>
      </c>
      <c r="C494" s="10" t="s">
        <v>172</v>
      </c>
      <c r="D494" s="8">
        <v>44593</v>
      </c>
      <c r="E494" s="19">
        <v>1076.7322999999999</v>
      </c>
      <c r="F494" s="10"/>
    </row>
    <row r="495" spans="1:6" ht="15.75" hidden="1" customHeight="1">
      <c r="A495" s="33" t="s">
        <v>15</v>
      </c>
      <c r="B495" s="33">
        <v>41255330406</v>
      </c>
      <c r="C495" s="10" t="s">
        <v>173</v>
      </c>
      <c r="D495" s="8">
        <v>44593</v>
      </c>
      <c r="E495" s="19">
        <v>1076.7322999999999</v>
      </c>
      <c r="F495" s="10"/>
    </row>
    <row r="496" spans="1:6" ht="15.75" hidden="1" customHeight="1">
      <c r="A496" s="33" t="s">
        <v>15</v>
      </c>
      <c r="B496" s="33">
        <v>4205766220</v>
      </c>
      <c r="C496" s="10" t="s">
        <v>174</v>
      </c>
      <c r="D496" s="8">
        <v>44440</v>
      </c>
      <c r="E496" s="19">
        <v>217.88663666666685</v>
      </c>
      <c r="F496" s="10"/>
    </row>
    <row r="497" spans="1:6" ht="15.75" hidden="1" customHeight="1">
      <c r="A497" s="33" t="s">
        <v>15</v>
      </c>
      <c r="B497" s="36">
        <v>8987106268</v>
      </c>
      <c r="C497" s="43" t="s">
        <v>175</v>
      </c>
      <c r="D497" s="8">
        <v>44501</v>
      </c>
      <c r="E497" s="19">
        <v>496.19</v>
      </c>
      <c r="F497" s="10"/>
    </row>
    <row r="498" spans="1:6" ht="15.75" hidden="1" customHeight="1">
      <c r="A498" s="33" t="s">
        <v>15</v>
      </c>
      <c r="B498" s="36">
        <v>8987106268</v>
      </c>
      <c r="C498" s="43" t="s">
        <v>175</v>
      </c>
      <c r="D498" s="8">
        <v>44531</v>
      </c>
      <c r="E498" s="19">
        <v>496.19</v>
      </c>
      <c r="F498" s="10"/>
    </row>
    <row r="499" spans="1:6" ht="15.75" hidden="1" customHeight="1">
      <c r="A499" s="33" t="s">
        <v>15</v>
      </c>
      <c r="B499" s="36">
        <v>7258801200</v>
      </c>
      <c r="C499" s="35" t="s">
        <v>176</v>
      </c>
      <c r="D499" s="8">
        <v>44593</v>
      </c>
      <c r="E499" s="19">
        <v>818.84229999999991</v>
      </c>
      <c r="F499" s="10"/>
    </row>
    <row r="500" spans="1:6" ht="15.75" hidden="1" customHeight="1">
      <c r="A500" s="33" t="s">
        <v>15</v>
      </c>
      <c r="B500" s="36">
        <v>2504561253</v>
      </c>
      <c r="C500" s="35" t="s">
        <v>177</v>
      </c>
      <c r="D500" s="8">
        <v>44593</v>
      </c>
      <c r="E500" s="19">
        <v>100.29190000000017</v>
      </c>
      <c r="F500" s="10"/>
    </row>
    <row r="501" spans="1:6" ht="15.75" hidden="1" customHeight="1">
      <c r="A501" s="33" t="s">
        <v>15</v>
      </c>
      <c r="B501" s="45">
        <v>435619268</v>
      </c>
      <c r="C501" s="10" t="s">
        <v>178</v>
      </c>
      <c r="D501" s="8">
        <v>44501</v>
      </c>
      <c r="E501" s="19">
        <v>895.50550750000002</v>
      </c>
      <c r="F501" s="10"/>
    </row>
    <row r="502" spans="1:6" ht="15.75" hidden="1" customHeight="1">
      <c r="A502" s="33" t="s">
        <v>15</v>
      </c>
      <c r="B502" s="45">
        <v>435619268</v>
      </c>
      <c r="C502" s="10" t="s">
        <v>178</v>
      </c>
      <c r="D502" s="8">
        <v>44531</v>
      </c>
      <c r="E502" s="19">
        <f>946.02-913.76</f>
        <v>32.259999999999991</v>
      </c>
      <c r="F502" s="10"/>
    </row>
    <row r="503" spans="1:6" ht="15.75" hidden="1" customHeight="1">
      <c r="A503" s="33" t="s">
        <v>15</v>
      </c>
      <c r="B503" s="45">
        <v>435619268</v>
      </c>
      <c r="C503" s="10" t="s">
        <v>178</v>
      </c>
      <c r="D503" s="8">
        <v>44562</v>
      </c>
      <c r="E503" s="19">
        <v>946.01550750000001</v>
      </c>
      <c r="F503" s="10"/>
    </row>
    <row r="504" spans="1:6" ht="15.75" hidden="1" customHeight="1">
      <c r="A504" s="33" t="s">
        <v>15</v>
      </c>
      <c r="B504" s="45">
        <v>435619268</v>
      </c>
      <c r="C504" s="10" t="s">
        <v>178</v>
      </c>
      <c r="D504" s="8">
        <v>44593</v>
      </c>
      <c r="E504" s="19">
        <v>936.43095000000005</v>
      </c>
      <c r="F504" s="10"/>
    </row>
    <row r="505" spans="1:6" ht="15.75" hidden="1" customHeight="1">
      <c r="A505" s="33" t="s">
        <v>15</v>
      </c>
      <c r="B505" s="56">
        <v>3608232206</v>
      </c>
      <c r="C505" s="10" t="s">
        <v>179</v>
      </c>
      <c r="D505" s="8">
        <v>44593</v>
      </c>
      <c r="E505" s="19">
        <v>1274.0287000000001</v>
      </c>
      <c r="F505" s="10"/>
    </row>
    <row r="506" spans="1:6" ht="15.75" hidden="1" customHeight="1">
      <c r="A506" s="33" t="s">
        <v>15</v>
      </c>
      <c r="B506" s="42">
        <v>37578570200</v>
      </c>
      <c r="C506" s="10" t="s">
        <v>180</v>
      </c>
      <c r="D506" s="8">
        <v>44440</v>
      </c>
      <c r="E506" s="19">
        <v>53.064363999999898</v>
      </c>
      <c r="F506" s="10"/>
    </row>
    <row r="507" spans="1:6" ht="15.75" hidden="1" customHeight="1">
      <c r="A507" s="33" t="s">
        <v>15</v>
      </c>
      <c r="B507" s="42">
        <v>4206410259</v>
      </c>
      <c r="C507" s="10" t="s">
        <v>181</v>
      </c>
      <c r="D507" s="8">
        <v>44440</v>
      </c>
      <c r="E507" s="19">
        <v>106.1287279999998</v>
      </c>
      <c r="F507" s="10"/>
    </row>
    <row r="508" spans="1:6" ht="15.75" hidden="1" customHeight="1">
      <c r="A508" s="33" t="s">
        <v>15</v>
      </c>
      <c r="B508" s="36">
        <v>2775625207</v>
      </c>
      <c r="C508" s="43" t="s">
        <v>182</v>
      </c>
      <c r="D508" s="8">
        <v>44317</v>
      </c>
      <c r="E508" s="19">
        <v>207.56288099999998</v>
      </c>
      <c r="F508" s="10"/>
    </row>
    <row r="509" spans="1:6" ht="15.75" hidden="1" customHeight="1">
      <c r="A509" s="33" t="s">
        <v>15</v>
      </c>
      <c r="B509" s="36">
        <v>2775625207</v>
      </c>
      <c r="C509" s="43" t="s">
        <v>182</v>
      </c>
      <c r="D509" s="8">
        <v>44348</v>
      </c>
      <c r="E509" s="19">
        <v>382.08288099999999</v>
      </c>
      <c r="F509" s="10"/>
    </row>
    <row r="510" spans="1:6" ht="15.75" hidden="1" customHeight="1">
      <c r="A510" s="33" t="s">
        <v>15</v>
      </c>
      <c r="B510" s="36">
        <v>2775625207</v>
      </c>
      <c r="C510" s="43" t="s">
        <v>182</v>
      </c>
      <c r="D510" s="8">
        <v>44378</v>
      </c>
      <c r="E510" s="19">
        <v>382.08288099999999</v>
      </c>
      <c r="F510" s="10"/>
    </row>
    <row r="511" spans="1:6" ht="15.75" customHeight="1">
      <c r="A511" s="33" t="s">
        <v>15</v>
      </c>
      <c r="B511" s="39">
        <v>43117090215</v>
      </c>
      <c r="C511" s="10" t="s">
        <v>183</v>
      </c>
      <c r="D511" s="8">
        <v>43983</v>
      </c>
      <c r="E511" s="19">
        <v>1367.5794329999999</v>
      </c>
      <c r="F511" s="10"/>
    </row>
    <row r="512" spans="1:6" ht="15.75" customHeight="1">
      <c r="A512" s="33" t="s">
        <v>15</v>
      </c>
      <c r="B512" s="39">
        <v>43117090215</v>
      </c>
      <c r="C512" s="10" t="s">
        <v>183</v>
      </c>
      <c r="D512" s="8">
        <v>44013</v>
      </c>
      <c r="E512" s="19">
        <v>1367.5794329999999</v>
      </c>
      <c r="F512" s="10"/>
    </row>
    <row r="513" spans="1:6" ht="15.75" hidden="1" customHeight="1">
      <c r="A513" s="33" t="s">
        <v>15</v>
      </c>
      <c r="B513" s="33">
        <v>38458730944</v>
      </c>
      <c r="C513" s="10" t="s">
        <v>184</v>
      </c>
      <c r="D513" s="8">
        <v>44593</v>
      </c>
      <c r="E513" s="19">
        <v>936.43190000000016</v>
      </c>
      <c r="F513" s="10"/>
    </row>
    <row r="514" spans="1:6" ht="15.75" hidden="1" customHeight="1">
      <c r="A514" s="33" t="s">
        <v>15</v>
      </c>
      <c r="B514" s="33">
        <v>16579518200</v>
      </c>
      <c r="C514" s="10" t="s">
        <v>185</v>
      </c>
      <c r="D514" s="8">
        <v>44593</v>
      </c>
      <c r="E514" s="19">
        <v>107.11389999999994</v>
      </c>
      <c r="F514" s="10"/>
    </row>
    <row r="515" spans="1:6" ht="15.75" hidden="1" customHeight="1">
      <c r="A515" s="33" t="s">
        <v>15</v>
      </c>
      <c r="B515" s="33">
        <v>3354547200</v>
      </c>
      <c r="C515" s="10" t="s">
        <v>186</v>
      </c>
      <c r="D515" s="8">
        <v>44593</v>
      </c>
      <c r="E515" s="19">
        <v>478.11004999999977</v>
      </c>
      <c r="F515" s="10"/>
    </row>
    <row r="516" spans="1:6" ht="15.75" hidden="1" customHeight="1">
      <c r="A516" s="33" t="s">
        <v>15</v>
      </c>
      <c r="B516" s="33">
        <v>10925589268</v>
      </c>
      <c r="C516" s="10" t="s">
        <v>187</v>
      </c>
      <c r="D516" s="8">
        <v>44593</v>
      </c>
      <c r="E516" s="19">
        <v>206.42020000000002</v>
      </c>
      <c r="F516" s="10"/>
    </row>
    <row r="517" spans="1:6" ht="15.75" hidden="1" customHeight="1">
      <c r="A517" s="33" t="s">
        <v>15</v>
      </c>
      <c r="B517" s="33">
        <v>2350661253</v>
      </c>
      <c r="C517" s="10" t="s">
        <v>188</v>
      </c>
      <c r="D517" s="8">
        <v>44593</v>
      </c>
      <c r="E517" s="19">
        <v>26.321900000000142</v>
      </c>
      <c r="F517" s="10"/>
    </row>
    <row r="518" spans="1:6" ht="15.75" hidden="1" customHeight="1">
      <c r="A518" s="33" t="s">
        <v>15</v>
      </c>
      <c r="B518" s="33">
        <v>64011593249</v>
      </c>
      <c r="C518" s="10" t="s">
        <v>189</v>
      </c>
      <c r="D518" s="8">
        <v>44470</v>
      </c>
      <c r="E518" s="19">
        <v>1614.6799999999998</v>
      </c>
      <c r="F518" s="15" t="s">
        <v>27</v>
      </c>
    </row>
    <row r="519" spans="1:6" ht="15.75" hidden="1" customHeight="1">
      <c r="A519" s="33" t="s">
        <v>15</v>
      </c>
      <c r="B519" s="33">
        <v>4898002200</v>
      </c>
      <c r="C519" s="10" t="s">
        <v>190</v>
      </c>
      <c r="D519" s="8">
        <v>44440</v>
      </c>
      <c r="E519" s="19">
        <v>86.330870666666556</v>
      </c>
      <c r="F519" s="10"/>
    </row>
    <row r="520" spans="1:6" ht="15.75" hidden="1" customHeight="1">
      <c r="A520" s="33" t="s">
        <v>15</v>
      </c>
      <c r="B520" s="33">
        <v>23740272287</v>
      </c>
      <c r="C520" s="10" t="s">
        <v>191</v>
      </c>
      <c r="D520" s="8">
        <v>44593</v>
      </c>
      <c r="E520" s="19">
        <v>37.116149999999948</v>
      </c>
      <c r="F520" s="10"/>
    </row>
    <row r="521" spans="1:6" ht="15.75" customHeight="1">
      <c r="A521" s="33" t="s">
        <v>15</v>
      </c>
      <c r="B521" s="39">
        <v>42821932200</v>
      </c>
      <c r="C521" s="41" t="s">
        <v>192</v>
      </c>
      <c r="D521" s="8">
        <v>44013</v>
      </c>
      <c r="E521" s="19">
        <v>732.49076799999989</v>
      </c>
      <c r="F521" s="15" t="s">
        <v>17</v>
      </c>
    </row>
    <row r="522" spans="1:6" ht="15.75" customHeight="1">
      <c r="A522" s="33" t="s">
        <v>15</v>
      </c>
      <c r="B522" s="39">
        <v>42821932200</v>
      </c>
      <c r="C522" s="41" t="s">
        <v>192</v>
      </c>
      <c r="D522" s="8">
        <v>44044</v>
      </c>
      <c r="E522" s="19">
        <v>732.49076799999989</v>
      </c>
      <c r="F522" s="15" t="s">
        <v>17</v>
      </c>
    </row>
    <row r="523" spans="1:6" ht="15.75" hidden="1" customHeight="1">
      <c r="A523" s="33" t="s">
        <v>15</v>
      </c>
      <c r="B523" s="36">
        <v>26705850272</v>
      </c>
      <c r="C523" s="38" t="s">
        <v>193</v>
      </c>
      <c r="D523" s="8">
        <v>44470</v>
      </c>
      <c r="E523" s="19">
        <f>2013.02-1220.51</f>
        <v>792.51</v>
      </c>
      <c r="F523" s="10"/>
    </row>
    <row r="524" spans="1:6" ht="15.75" hidden="1" customHeight="1">
      <c r="A524" s="33" t="s">
        <v>15</v>
      </c>
      <c r="B524" s="36">
        <v>26705850272</v>
      </c>
      <c r="C524" s="38" t="s">
        <v>193</v>
      </c>
      <c r="D524" s="8">
        <v>44501</v>
      </c>
      <c r="E524" s="19">
        <v>2013.0213099999999</v>
      </c>
      <c r="F524" s="10"/>
    </row>
    <row r="525" spans="1:6" ht="15.75" hidden="1" customHeight="1">
      <c r="A525" s="33" t="s">
        <v>15</v>
      </c>
      <c r="B525" s="36">
        <v>26705850272</v>
      </c>
      <c r="C525" s="38" t="s">
        <v>193</v>
      </c>
      <c r="D525" s="8">
        <v>44531</v>
      </c>
      <c r="E525" s="19">
        <v>2013.0213099999999</v>
      </c>
      <c r="F525" s="10"/>
    </row>
    <row r="526" spans="1:6" ht="15.75" hidden="1" customHeight="1">
      <c r="A526" s="33" t="s">
        <v>15</v>
      </c>
      <c r="B526" s="36">
        <v>26705850272</v>
      </c>
      <c r="C526" s="38" t="s">
        <v>193</v>
      </c>
      <c r="D526" s="8">
        <v>44562</v>
      </c>
      <c r="E526" s="19">
        <v>422.93211000000002</v>
      </c>
      <c r="F526" s="10"/>
    </row>
    <row r="527" spans="1:6" ht="15.75" hidden="1" customHeight="1">
      <c r="A527" s="33" t="s">
        <v>15</v>
      </c>
      <c r="B527" s="36">
        <v>3301974287</v>
      </c>
      <c r="C527" s="43" t="s">
        <v>194</v>
      </c>
      <c r="D527" s="8">
        <v>44440</v>
      </c>
      <c r="E527" s="19">
        <v>92.310065000000122</v>
      </c>
      <c r="F527" s="10"/>
    </row>
    <row r="528" spans="1:6" ht="15.75" hidden="1" customHeight="1">
      <c r="A528" s="33" t="s">
        <v>15</v>
      </c>
      <c r="B528" s="44">
        <v>842362215</v>
      </c>
      <c r="C528" s="43" t="s">
        <v>195</v>
      </c>
      <c r="D528" s="8">
        <v>44562</v>
      </c>
      <c r="E528" s="19">
        <v>719.2200650000002</v>
      </c>
      <c r="F528" s="15" t="s">
        <v>17</v>
      </c>
    </row>
    <row r="529" spans="1:6" ht="15.75" hidden="1" customHeight="1">
      <c r="A529" s="33" t="s">
        <v>15</v>
      </c>
      <c r="B529" s="36">
        <v>23579447220</v>
      </c>
      <c r="C529" s="35" t="s">
        <v>196</v>
      </c>
      <c r="D529" s="8">
        <v>44593</v>
      </c>
      <c r="E529" s="19">
        <v>1076.7322999999999</v>
      </c>
      <c r="F529" s="10"/>
    </row>
    <row r="530" spans="1:6" ht="15.75" customHeight="1">
      <c r="A530" s="33" t="s">
        <v>15</v>
      </c>
      <c r="B530" s="44">
        <v>1011111268</v>
      </c>
      <c r="C530" s="43" t="s">
        <v>197</v>
      </c>
      <c r="D530" s="8">
        <v>44013</v>
      </c>
      <c r="E530" s="19">
        <v>786.62101099999995</v>
      </c>
      <c r="F530" s="15" t="s">
        <v>17</v>
      </c>
    </row>
    <row r="531" spans="1:6" ht="15.75" customHeight="1">
      <c r="A531" s="33" t="s">
        <v>15</v>
      </c>
      <c r="B531" s="44">
        <v>1011111268</v>
      </c>
      <c r="C531" s="43" t="s">
        <v>197</v>
      </c>
      <c r="D531" s="8">
        <v>44044</v>
      </c>
      <c r="E531" s="19">
        <v>732.49</v>
      </c>
      <c r="F531" s="15" t="s">
        <v>17</v>
      </c>
    </row>
    <row r="532" spans="1:6" ht="15.75" hidden="1" customHeight="1">
      <c r="A532" s="33" t="s">
        <v>15</v>
      </c>
      <c r="B532" s="45">
        <v>77337654200</v>
      </c>
      <c r="C532" s="43" t="s">
        <v>198</v>
      </c>
      <c r="D532" s="8">
        <v>44470</v>
      </c>
      <c r="E532" s="19">
        <v>660.42038524999998</v>
      </c>
      <c r="F532" s="10"/>
    </row>
    <row r="533" spans="1:6" ht="15.75" hidden="1" customHeight="1">
      <c r="A533" s="33" t="s">
        <v>15</v>
      </c>
      <c r="B533" s="45">
        <v>77337654200</v>
      </c>
      <c r="C533" s="43" t="s">
        <v>198</v>
      </c>
      <c r="D533" s="8">
        <v>44501</v>
      </c>
      <c r="E533" s="19">
        <v>660.42038524999998</v>
      </c>
      <c r="F533" s="10"/>
    </row>
    <row r="534" spans="1:6" ht="15.75" hidden="1" customHeight="1">
      <c r="A534" s="33" t="s">
        <v>15</v>
      </c>
      <c r="B534" s="36">
        <v>28684958268</v>
      </c>
      <c r="C534" s="57" t="s">
        <v>199</v>
      </c>
      <c r="D534" s="8">
        <v>44593</v>
      </c>
      <c r="E534" s="19">
        <v>424.53614999999996</v>
      </c>
      <c r="F534" s="10"/>
    </row>
    <row r="535" spans="1:6" ht="15.75" hidden="1" customHeight="1">
      <c r="A535" s="33" t="s">
        <v>15</v>
      </c>
      <c r="B535" s="36">
        <v>62051199272</v>
      </c>
      <c r="C535" s="43" t="s">
        <v>200</v>
      </c>
      <c r="D535" s="8">
        <v>44593</v>
      </c>
      <c r="E535" s="19">
        <v>59.920950000000062</v>
      </c>
      <c r="F535" s="10"/>
    </row>
    <row r="536" spans="1:6" ht="15.75" hidden="1" customHeight="1">
      <c r="A536" s="33" t="s">
        <v>15</v>
      </c>
      <c r="B536" s="36">
        <v>22766987215</v>
      </c>
      <c r="C536" s="43" t="s">
        <v>201</v>
      </c>
      <c r="D536" s="8">
        <v>44440</v>
      </c>
      <c r="E536" s="19">
        <v>53.064363999999898</v>
      </c>
      <c r="F536" s="10"/>
    </row>
    <row r="537" spans="1:6" ht="15.75" hidden="1" customHeight="1">
      <c r="A537" s="33" t="s">
        <v>15</v>
      </c>
      <c r="B537" s="36">
        <v>15660842291</v>
      </c>
      <c r="C537" s="35" t="s">
        <v>202</v>
      </c>
      <c r="D537" s="8">
        <v>44593</v>
      </c>
      <c r="E537" s="19">
        <v>172.90229999999997</v>
      </c>
      <c r="F537" s="10"/>
    </row>
    <row r="538" spans="1:6" ht="15.75" hidden="1" customHeight="1">
      <c r="A538" s="33" t="s">
        <v>15</v>
      </c>
      <c r="B538" s="36">
        <v>93154194134</v>
      </c>
      <c r="C538" s="43" t="s">
        <v>203</v>
      </c>
      <c r="D538" s="8">
        <v>44440</v>
      </c>
      <c r="E538" s="19">
        <v>53.064363999999898</v>
      </c>
      <c r="F538" s="10"/>
    </row>
    <row r="539" spans="1:6" ht="15.75" hidden="1" customHeight="1">
      <c r="A539" s="33" t="s">
        <v>15</v>
      </c>
      <c r="B539" s="36">
        <v>58148663220</v>
      </c>
      <c r="C539" s="35" t="s">
        <v>204</v>
      </c>
      <c r="D539" s="8">
        <v>44440</v>
      </c>
      <c r="E539" s="19">
        <v>106.1287279999998</v>
      </c>
      <c r="F539" s="10"/>
    </row>
    <row r="540" spans="1:6" ht="15.75" hidden="1" customHeight="1">
      <c r="A540" s="33" t="s">
        <v>15</v>
      </c>
      <c r="B540" s="58">
        <v>39236005268</v>
      </c>
      <c r="C540" s="38" t="s">
        <v>205</v>
      </c>
      <c r="D540" s="8">
        <v>44593</v>
      </c>
      <c r="E540" s="19">
        <v>192.38954999999987</v>
      </c>
      <c r="F540" s="10"/>
    </row>
    <row r="541" spans="1:6" ht="15.75" hidden="1" customHeight="1">
      <c r="A541" s="33" t="s">
        <v>15</v>
      </c>
      <c r="B541" s="58">
        <v>46696229</v>
      </c>
      <c r="C541" s="10" t="s">
        <v>206</v>
      </c>
      <c r="D541" s="8">
        <v>44593</v>
      </c>
      <c r="E541" s="19">
        <v>381.98</v>
      </c>
      <c r="F541" s="15" t="s">
        <v>27</v>
      </c>
    </row>
    <row r="542" spans="1:6" ht="15.75" hidden="1" customHeight="1">
      <c r="A542" s="33" t="s">
        <v>15</v>
      </c>
      <c r="B542" s="59">
        <v>8792275249</v>
      </c>
      <c r="C542" s="10" t="s">
        <v>207</v>
      </c>
      <c r="D542" s="8">
        <v>44593</v>
      </c>
      <c r="E542" s="19">
        <v>399.83095000000003</v>
      </c>
      <c r="F542" s="10"/>
    </row>
    <row r="543" spans="1:6" ht="15.75" hidden="1" customHeight="1">
      <c r="A543" s="33" t="s">
        <v>15</v>
      </c>
      <c r="B543" s="36">
        <v>88029786204</v>
      </c>
      <c r="C543" s="43" t="s">
        <v>208</v>
      </c>
      <c r="D543" s="8">
        <v>44317</v>
      </c>
      <c r="E543" s="19">
        <f>451.9-379.01</f>
        <v>72.889999999999986</v>
      </c>
      <c r="F543" s="10" t="s">
        <v>209</v>
      </c>
    </row>
    <row r="544" spans="1:6" ht="15.75" hidden="1" customHeight="1">
      <c r="A544" s="33" t="s">
        <v>15</v>
      </c>
      <c r="B544" s="44">
        <v>8258376268</v>
      </c>
      <c r="C544" s="57" t="s">
        <v>210</v>
      </c>
      <c r="D544" s="8">
        <v>44256</v>
      </c>
      <c r="E544" s="19">
        <v>1726.5806777442665</v>
      </c>
      <c r="F544" s="10"/>
    </row>
    <row r="545" spans="1:6" ht="15.75" hidden="1" customHeight="1">
      <c r="A545" s="33" t="s">
        <v>15</v>
      </c>
      <c r="B545" s="36">
        <v>4201787249</v>
      </c>
      <c r="C545" s="35" t="s">
        <v>211</v>
      </c>
      <c r="D545" s="8">
        <v>44593</v>
      </c>
      <c r="E545" s="19">
        <v>1467.7119000000002</v>
      </c>
      <c r="F545" s="10"/>
    </row>
    <row r="546" spans="1:6" ht="15.75" hidden="1" customHeight="1">
      <c r="A546" s="33" t="s">
        <v>15</v>
      </c>
      <c r="B546" s="33">
        <v>13116525234</v>
      </c>
      <c r="C546" s="10" t="s">
        <v>212</v>
      </c>
      <c r="D546" s="8">
        <v>44531</v>
      </c>
      <c r="E546" s="19">
        <v>496.19006500000012</v>
      </c>
      <c r="F546" s="15" t="s">
        <v>27</v>
      </c>
    </row>
    <row r="547" spans="1:6" ht="15.75" hidden="1" customHeight="1">
      <c r="A547" s="33" t="s">
        <v>15</v>
      </c>
      <c r="B547" s="33">
        <v>4250109291</v>
      </c>
      <c r="C547" s="10" t="s">
        <v>213</v>
      </c>
      <c r="D547" s="8">
        <v>44531</v>
      </c>
      <c r="E547" s="19"/>
      <c r="F547" s="10" t="s">
        <v>214</v>
      </c>
    </row>
    <row r="548" spans="1:6" ht="15.75" hidden="1" customHeight="1">
      <c r="A548" s="33" t="s">
        <v>15</v>
      </c>
      <c r="B548" s="33">
        <v>74768506291</v>
      </c>
      <c r="C548" s="10" t="s">
        <v>215</v>
      </c>
      <c r="D548" s="8">
        <v>44501</v>
      </c>
      <c r="E548" s="19">
        <v>217.82872799999973</v>
      </c>
      <c r="F548" s="10"/>
    </row>
    <row r="549" spans="1:6" ht="15.75" hidden="1" customHeight="1">
      <c r="A549" s="33" t="s">
        <v>15</v>
      </c>
      <c r="B549" s="33">
        <v>3190609268</v>
      </c>
      <c r="C549" s="10" t="s">
        <v>216</v>
      </c>
      <c r="D549" s="8">
        <v>44593</v>
      </c>
      <c r="E549" s="19">
        <v>17.195200000000114</v>
      </c>
      <c r="F549" s="10"/>
    </row>
    <row r="550" spans="1:6" ht="15.75" hidden="1" customHeight="1">
      <c r="A550" s="33" t="s">
        <v>15</v>
      </c>
      <c r="B550" s="44">
        <v>4916395204</v>
      </c>
      <c r="C550" s="51" t="s">
        <v>217</v>
      </c>
      <c r="D550" s="8">
        <v>44440</v>
      </c>
      <c r="E550" s="19">
        <f>400.2-68</f>
        <v>332.2</v>
      </c>
      <c r="F550" s="10"/>
    </row>
    <row r="551" spans="1:6" ht="15.75" hidden="1" customHeight="1">
      <c r="A551" s="33" t="s">
        <v>15</v>
      </c>
      <c r="B551" s="44">
        <v>4916395204</v>
      </c>
      <c r="C551" s="51" t="s">
        <v>217</v>
      </c>
      <c r="D551" s="8">
        <v>44562</v>
      </c>
      <c r="E551" s="19">
        <v>955.60013000000015</v>
      </c>
      <c r="F551" s="10"/>
    </row>
    <row r="552" spans="1:6" ht="15.75" hidden="1" customHeight="1">
      <c r="A552" s="33" t="s">
        <v>15</v>
      </c>
      <c r="B552" s="44">
        <v>4916395204</v>
      </c>
      <c r="C552" s="51" t="s">
        <v>217</v>
      </c>
      <c r="D552" s="8">
        <v>44593</v>
      </c>
      <c r="E552" s="19">
        <v>1872.8619000000001</v>
      </c>
      <c r="F552" s="10"/>
    </row>
    <row r="553" spans="1:6" ht="15.75" hidden="1" customHeight="1">
      <c r="A553" s="33" t="s">
        <v>15</v>
      </c>
      <c r="B553" s="36">
        <v>1308734204</v>
      </c>
      <c r="C553" s="43" t="s">
        <v>218</v>
      </c>
      <c r="D553" s="8">
        <v>44593</v>
      </c>
      <c r="E553" s="19">
        <v>130.14095000000009</v>
      </c>
      <c r="F553" s="10"/>
    </row>
    <row r="554" spans="1:6" ht="15.75" hidden="1" customHeight="1">
      <c r="A554" s="33" t="s">
        <v>15</v>
      </c>
      <c r="B554" s="33">
        <v>4376322962</v>
      </c>
      <c r="C554" s="10" t="s">
        <v>219</v>
      </c>
      <c r="D554" s="8">
        <v>44562</v>
      </c>
      <c r="E554" s="19">
        <v>496.19</v>
      </c>
      <c r="F554" s="15" t="s">
        <v>27</v>
      </c>
    </row>
    <row r="555" spans="1:6" ht="15.75" hidden="1" customHeight="1">
      <c r="A555" s="33" t="s">
        <v>15</v>
      </c>
      <c r="B555" s="33">
        <v>1642804215</v>
      </c>
      <c r="C555" s="10" t="s">
        <v>220</v>
      </c>
      <c r="D555" s="8">
        <v>44593</v>
      </c>
      <c r="E555" s="19">
        <v>227.27614999999997</v>
      </c>
      <c r="F555" s="10"/>
    </row>
    <row r="556" spans="1:6" ht="15.75" hidden="1" customHeight="1">
      <c r="A556" s="33" t="s">
        <v>15</v>
      </c>
      <c r="B556" s="33">
        <v>43135447391</v>
      </c>
      <c r="C556" s="10" t="s">
        <v>221</v>
      </c>
      <c r="D556" s="8">
        <v>44593</v>
      </c>
      <c r="E556" s="19">
        <v>224.96614999999997</v>
      </c>
      <c r="F556" s="10"/>
    </row>
    <row r="557" spans="1:6" ht="15.75" hidden="1" customHeight="1">
      <c r="A557" s="33" t="s">
        <v>15</v>
      </c>
      <c r="B557" s="33">
        <v>81339747200</v>
      </c>
      <c r="C557" s="10" t="s">
        <v>222</v>
      </c>
      <c r="D557" s="8">
        <v>44593</v>
      </c>
      <c r="E557" s="19">
        <v>66.126149999999939</v>
      </c>
      <c r="F557" s="10"/>
    </row>
    <row r="558" spans="1:6" ht="15.75" hidden="1" customHeight="1">
      <c r="A558" s="33" t="s">
        <v>15</v>
      </c>
      <c r="B558" s="33">
        <v>8595283249</v>
      </c>
      <c r="C558" s="10" t="s">
        <v>223</v>
      </c>
      <c r="D558" s="8">
        <v>44440</v>
      </c>
      <c r="E558" s="19">
        <v>53.064363999999898</v>
      </c>
      <c r="F558" s="10"/>
    </row>
    <row r="559" spans="1:6" ht="15.75" hidden="1" customHeight="1">
      <c r="A559" s="33" t="s">
        <v>15</v>
      </c>
      <c r="B559" s="36">
        <v>5789931200</v>
      </c>
      <c r="C559" s="43" t="s">
        <v>224</v>
      </c>
      <c r="D559" s="8">
        <v>44440</v>
      </c>
      <c r="E559" s="19">
        <f>105.25-42.76</f>
        <v>62.49</v>
      </c>
      <c r="F559" s="10"/>
    </row>
    <row r="560" spans="1:6" ht="15.75" hidden="1" customHeight="1">
      <c r="A560" s="33" t="s">
        <v>15</v>
      </c>
      <c r="B560" s="36">
        <v>5789931200</v>
      </c>
      <c r="C560" s="43" t="s">
        <v>224</v>
      </c>
      <c r="D560" s="8">
        <v>44470</v>
      </c>
      <c r="E560" s="19">
        <v>75.600065000000086</v>
      </c>
      <c r="F560" s="10"/>
    </row>
    <row r="561" spans="1:6" ht="15.75" hidden="1" customHeight="1">
      <c r="A561" s="33" t="s">
        <v>15</v>
      </c>
      <c r="B561" s="39">
        <v>5708303204</v>
      </c>
      <c r="C561" s="40" t="s">
        <v>225</v>
      </c>
      <c r="D561" s="8">
        <v>44593</v>
      </c>
      <c r="E561" s="19">
        <v>1495.6476</v>
      </c>
      <c r="F561" s="10"/>
    </row>
    <row r="562" spans="1:6" ht="15.75" hidden="1" customHeight="1">
      <c r="A562" s="33" t="s">
        <v>15</v>
      </c>
      <c r="B562" s="33">
        <v>8264783287</v>
      </c>
      <c r="C562" s="10" t="s">
        <v>226</v>
      </c>
      <c r="D562" s="8">
        <v>44440</v>
      </c>
      <c r="E562" s="19">
        <v>863.07</v>
      </c>
      <c r="F562" s="15" t="s">
        <v>27</v>
      </c>
    </row>
    <row r="563" spans="1:6" ht="15.75" hidden="1" customHeight="1">
      <c r="A563" s="33" t="s">
        <v>15</v>
      </c>
      <c r="B563" s="33">
        <v>29033349191</v>
      </c>
      <c r="C563" s="10" t="s">
        <v>227</v>
      </c>
      <c r="D563" s="8">
        <v>44440</v>
      </c>
      <c r="E563" s="19">
        <v>863.07</v>
      </c>
      <c r="F563" s="15" t="s">
        <v>27</v>
      </c>
    </row>
    <row r="564" spans="1:6" ht="15.75" hidden="1" customHeight="1">
      <c r="A564" s="33" t="s">
        <v>15</v>
      </c>
      <c r="B564" s="33">
        <v>25050664349</v>
      </c>
      <c r="C564" s="10" t="s">
        <v>228</v>
      </c>
      <c r="D564" s="8">
        <v>44593</v>
      </c>
      <c r="E564" s="19">
        <v>936.43095000000005</v>
      </c>
      <c r="F564" s="10"/>
    </row>
    <row r="565" spans="1:6" ht="15.75" hidden="1" customHeight="1">
      <c r="A565" s="33" t="s">
        <v>15</v>
      </c>
      <c r="B565" s="36">
        <v>5521802894</v>
      </c>
      <c r="C565" s="35" t="s">
        <v>229</v>
      </c>
      <c r="D565" s="8">
        <v>44470</v>
      </c>
      <c r="E565" s="19">
        <v>936.43095000000005</v>
      </c>
      <c r="F565" s="10"/>
    </row>
    <row r="566" spans="1:6" ht="15.75" hidden="1" customHeight="1">
      <c r="A566" s="33" t="s">
        <v>15</v>
      </c>
      <c r="B566" s="36">
        <v>5521802894</v>
      </c>
      <c r="C566" s="35" t="s">
        <v>229</v>
      </c>
      <c r="D566" s="8">
        <v>44501</v>
      </c>
      <c r="E566" s="19">
        <v>936.43095000000005</v>
      </c>
      <c r="F566" s="10"/>
    </row>
    <row r="567" spans="1:6" ht="15.75" hidden="1" customHeight="1">
      <c r="A567" s="33" t="s">
        <v>15</v>
      </c>
      <c r="B567" s="44">
        <v>10561447268</v>
      </c>
      <c r="C567" s="43" t="s">
        <v>230</v>
      </c>
      <c r="D567" s="8">
        <v>44562</v>
      </c>
      <c r="E567" s="19">
        <f>1911.2-472.66</f>
        <v>1438.54</v>
      </c>
      <c r="F567" s="10"/>
    </row>
    <row r="568" spans="1:6" ht="15.75" hidden="1" customHeight="1">
      <c r="A568" s="33" t="s">
        <v>15</v>
      </c>
      <c r="B568" s="44">
        <v>10561447268</v>
      </c>
      <c r="C568" s="43" t="s">
        <v>230</v>
      </c>
      <c r="D568" s="8">
        <v>44593</v>
      </c>
      <c r="E568" s="19">
        <v>1872.8619000000001</v>
      </c>
      <c r="F568" s="10"/>
    </row>
    <row r="569" spans="1:6" ht="15.75" hidden="1" customHeight="1">
      <c r="A569" s="33" t="s">
        <v>15</v>
      </c>
      <c r="B569" s="36">
        <v>39943453249</v>
      </c>
      <c r="C569" s="51" t="s">
        <v>231</v>
      </c>
      <c r="D569" s="8">
        <v>44593</v>
      </c>
      <c r="E569" s="19">
        <v>107.45759999999996</v>
      </c>
      <c r="F569" s="10"/>
    </row>
    <row r="570" spans="1:6" ht="15.75" hidden="1" customHeight="1">
      <c r="A570" s="33" t="s">
        <v>15</v>
      </c>
      <c r="B570" s="33">
        <v>26020386287</v>
      </c>
      <c r="C570" s="10" t="s">
        <v>232</v>
      </c>
      <c r="D570" s="8">
        <v>44593</v>
      </c>
      <c r="E570" s="19">
        <v>1395.6776</v>
      </c>
      <c r="F570" s="10"/>
    </row>
    <row r="571" spans="1:6" ht="15.75" hidden="1" customHeight="1">
      <c r="A571" s="33" t="s">
        <v>15</v>
      </c>
      <c r="B571" s="33">
        <v>39996395200</v>
      </c>
      <c r="C571" s="10" t="s">
        <v>233</v>
      </c>
      <c r="D571" s="8">
        <v>44593</v>
      </c>
      <c r="E571" s="19">
        <v>525.27095000000008</v>
      </c>
      <c r="F571" s="10"/>
    </row>
    <row r="572" spans="1:6" ht="15.75" hidden="1" customHeight="1">
      <c r="A572" s="33" t="s">
        <v>15</v>
      </c>
      <c r="B572" s="33">
        <v>19821450210</v>
      </c>
      <c r="C572" s="10" t="s">
        <v>234</v>
      </c>
      <c r="D572" s="8">
        <v>44593</v>
      </c>
      <c r="E572" s="19">
        <v>936.43095000000005</v>
      </c>
      <c r="F572" s="10"/>
    </row>
    <row r="573" spans="1:6" ht="15.75" hidden="1" customHeight="1">
      <c r="A573" s="33" t="s">
        <v>15</v>
      </c>
      <c r="B573" s="33">
        <v>67191177268</v>
      </c>
      <c r="C573" s="10" t="s">
        <v>235</v>
      </c>
      <c r="D573" s="8">
        <v>44593</v>
      </c>
      <c r="E573" s="19">
        <v>476.62095000000005</v>
      </c>
      <c r="F573" s="10"/>
    </row>
    <row r="574" spans="1:6" ht="15.75" hidden="1" customHeight="1">
      <c r="A574" s="33" t="s">
        <v>15</v>
      </c>
      <c r="B574" s="33">
        <v>8366578291</v>
      </c>
      <c r="C574" s="10" t="s">
        <v>236</v>
      </c>
      <c r="D574" s="8">
        <v>44593</v>
      </c>
      <c r="E574" s="19">
        <v>1274.0287000000001</v>
      </c>
      <c r="F574" s="10"/>
    </row>
    <row r="575" spans="1:6" ht="15.75" hidden="1" customHeight="1">
      <c r="A575" s="33" t="s">
        <v>15</v>
      </c>
      <c r="B575" s="33">
        <v>19417950215</v>
      </c>
      <c r="C575" s="10" t="s">
        <v>237</v>
      </c>
      <c r="D575" s="8">
        <v>44440</v>
      </c>
      <c r="E575" s="19">
        <v>53.064363999999898</v>
      </c>
      <c r="F575" s="10"/>
    </row>
    <row r="576" spans="1:6" ht="15.75" customHeight="1">
      <c r="A576" s="33" t="s">
        <v>15</v>
      </c>
      <c r="B576" s="39">
        <v>33907374487</v>
      </c>
      <c r="C576" s="40" t="s">
        <v>238</v>
      </c>
      <c r="D576" s="8">
        <v>43983</v>
      </c>
      <c r="E576" s="19">
        <v>1416.8607039999999</v>
      </c>
      <c r="F576" s="15" t="s">
        <v>17</v>
      </c>
    </row>
    <row r="577" spans="1:6" ht="15.75" customHeight="1">
      <c r="A577" s="33" t="s">
        <v>15</v>
      </c>
      <c r="B577" s="39">
        <v>33907374487</v>
      </c>
      <c r="C577" s="40" t="s">
        <v>238</v>
      </c>
      <c r="D577" s="8">
        <v>44013</v>
      </c>
      <c r="E577" s="19">
        <v>1416.8607039999999</v>
      </c>
      <c r="F577" s="15" t="s">
        <v>17</v>
      </c>
    </row>
    <row r="578" spans="1:6" ht="15.75" customHeight="1">
      <c r="A578" s="33" t="s">
        <v>15</v>
      </c>
      <c r="B578" s="39">
        <v>33907374487</v>
      </c>
      <c r="C578" s="40" t="s">
        <v>238</v>
      </c>
      <c r="D578" s="8">
        <v>44044</v>
      </c>
      <c r="E578" s="19">
        <v>1319.36</v>
      </c>
      <c r="F578" s="15" t="s">
        <v>17</v>
      </c>
    </row>
    <row r="579" spans="1:6" ht="15.75" hidden="1" customHeight="1">
      <c r="A579" s="33" t="s">
        <v>15</v>
      </c>
      <c r="B579" s="36">
        <v>51583488391</v>
      </c>
      <c r="C579" s="35" t="s">
        <v>239</v>
      </c>
      <c r="D579" s="8">
        <v>44501</v>
      </c>
      <c r="E579" s="19">
        <v>538.36614999999995</v>
      </c>
      <c r="F579" s="10"/>
    </row>
    <row r="580" spans="1:6" ht="15.75" hidden="1" customHeight="1">
      <c r="A580" s="33" t="s">
        <v>15</v>
      </c>
      <c r="B580" s="36">
        <v>51583488391</v>
      </c>
      <c r="C580" s="35" t="s">
        <v>239</v>
      </c>
      <c r="D580" s="8">
        <v>44531</v>
      </c>
      <c r="E580" s="19">
        <v>538.36614999999995</v>
      </c>
      <c r="F580" s="10"/>
    </row>
    <row r="581" spans="1:6" ht="15.75" hidden="1" customHeight="1">
      <c r="A581" s="33" t="s">
        <v>15</v>
      </c>
      <c r="B581" s="36">
        <v>51583488391</v>
      </c>
      <c r="C581" s="35" t="s">
        <v>239</v>
      </c>
      <c r="D581" s="8">
        <v>44562</v>
      </c>
      <c r="E581" s="19">
        <v>538.36614999999995</v>
      </c>
      <c r="F581" s="10"/>
    </row>
    <row r="582" spans="1:6" ht="15.75" hidden="1" customHeight="1">
      <c r="A582" s="33" t="s">
        <v>15</v>
      </c>
      <c r="B582" s="36">
        <v>51583488391</v>
      </c>
      <c r="C582" s="35" t="s">
        <v>239</v>
      </c>
      <c r="D582" s="8">
        <v>44593</v>
      </c>
      <c r="E582" s="19">
        <v>538.36614999999995</v>
      </c>
      <c r="F582" s="10"/>
    </row>
    <row r="583" spans="1:6" ht="15.75" hidden="1" customHeight="1">
      <c r="A583" s="33" t="s">
        <v>15</v>
      </c>
      <c r="B583" s="36">
        <v>20642326215</v>
      </c>
      <c r="C583" s="43" t="s">
        <v>240</v>
      </c>
      <c r="D583" s="8">
        <v>44562</v>
      </c>
      <c r="E583" s="19">
        <f>955.6-901.35</f>
        <v>54.25</v>
      </c>
      <c r="F583" s="10"/>
    </row>
    <row r="584" spans="1:6" ht="15.75" hidden="1" customHeight="1">
      <c r="A584" s="33" t="s">
        <v>15</v>
      </c>
      <c r="B584" s="36">
        <v>20642326215</v>
      </c>
      <c r="C584" s="43" t="s">
        <v>240</v>
      </c>
      <c r="D584" s="8">
        <v>44593</v>
      </c>
      <c r="E584" s="19">
        <v>936.43095000000005</v>
      </c>
      <c r="F584" s="10"/>
    </row>
    <row r="585" spans="1:6" ht="15.75" hidden="1" customHeight="1">
      <c r="A585" s="33" t="s">
        <v>15</v>
      </c>
      <c r="B585" s="36">
        <v>25821709253</v>
      </c>
      <c r="C585" s="35" t="s">
        <v>241</v>
      </c>
      <c r="D585" s="8">
        <v>44593</v>
      </c>
      <c r="E585" s="19">
        <v>518.07444999999996</v>
      </c>
      <c r="F585" s="10"/>
    </row>
    <row r="586" spans="1:6" ht="15.75" hidden="1" customHeight="1">
      <c r="A586" s="33" t="s">
        <v>15</v>
      </c>
      <c r="B586" s="33">
        <v>11714514234</v>
      </c>
      <c r="C586" s="10" t="s">
        <v>242</v>
      </c>
      <c r="D586" s="8">
        <v>44593</v>
      </c>
      <c r="E586" s="19">
        <v>650.18095000000005</v>
      </c>
      <c r="F586" s="10"/>
    </row>
    <row r="587" spans="1:6" ht="15.75" hidden="1" customHeight="1">
      <c r="A587" s="33" t="s">
        <v>15</v>
      </c>
      <c r="B587" s="33">
        <v>8290210</v>
      </c>
      <c r="C587" s="10" t="s">
        <v>243</v>
      </c>
      <c r="D587" s="8">
        <v>44593</v>
      </c>
      <c r="E587" s="19">
        <v>426.07095000000004</v>
      </c>
      <c r="F587" s="10"/>
    </row>
    <row r="588" spans="1:6" ht="15.75" hidden="1" customHeight="1">
      <c r="A588" s="33" t="s">
        <v>15</v>
      </c>
      <c r="B588" s="33">
        <v>2395061549</v>
      </c>
      <c r="C588" s="10" t="s">
        <v>244</v>
      </c>
      <c r="D588" s="8">
        <v>44593</v>
      </c>
      <c r="E588" s="19">
        <v>600.94759999999997</v>
      </c>
      <c r="F588" s="10"/>
    </row>
    <row r="589" spans="1:6" ht="15.75" hidden="1" customHeight="1">
      <c r="A589" s="33" t="s">
        <v>15</v>
      </c>
      <c r="B589" s="33">
        <v>43778143204</v>
      </c>
      <c r="C589" s="10" t="s">
        <v>245</v>
      </c>
      <c r="D589" s="8">
        <v>44593</v>
      </c>
      <c r="E589" s="19">
        <v>538.36614999999995</v>
      </c>
      <c r="F589" s="10"/>
    </row>
    <row r="590" spans="1:6" ht="15.75" hidden="1" customHeight="1">
      <c r="A590" s="33" t="s">
        <v>15</v>
      </c>
      <c r="B590" s="33">
        <v>62728652287</v>
      </c>
      <c r="C590" s="10" t="s">
        <v>246</v>
      </c>
      <c r="D590" s="8">
        <v>44501</v>
      </c>
      <c r="E590" s="19">
        <v>76.223484999999982</v>
      </c>
      <c r="F590" s="10"/>
    </row>
    <row r="591" spans="1:6" ht="15.75" hidden="1" customHeight="1">
      <c r="A591" s="33" t="s">
        <v>15</v>
      </c>
      <c r="B591" s="33">
        <v>25512781200</v>
      </c>
      <c r="C591" s="10" t="s">
        <v>247</v>
      </c>
      <c r="D591" s="8">
        <v>44593</v>
      </c>
      <c r="E591" s="19">
        <v>381.97614999999996</v>
      </c>
      <c r="F591" s="10"/>
    </row>
    <row r="592" spans="1:6" ht="15.75" hidden="1" customHeight="1">
      <c r="A592" s="33" t="s">
        <v>15</v>
      </c>
      <c r="B592" s="33">
        <v>2983559220</v>
      </c>
      <c r="C592" s="10" t="s">
        <v>248</v>
      </c>
      <c r="D592" s="8">
        <v>44593</v>
      </c>
      <c r="E592" s="19">
        <v>232.95095000000003</v>
      </c>
      <c r="F592" s="10"/>
    </row>
    <row r="593" spans="1:6" ht="15.75" hidden="1" customHeight="1">
      <c r="A593" s="33" t="s">
        <v>15</v>
      </c>
      <c r="B593" s="33">
        <v>2851660268</v>
      </c>
      <c r="C593" s="10" t="s">
        <v>249</v>
      </c>
      <c r="D593" s="8">
        <v>44593</v>
      </c>
      <c r="E593" s="19">
        <v>964.24759999999992</v>
      </c>
      <c r="F593" s="10"/>
    </row>
    <row r="594" spans="1:6" ht="15.75" hidden="1" customHeight="1">
      <c r="A594" s="33" t="s">
        <v>15</v>
      </c>
      <c r="B594" s="33">
        <v>19439628200</v>
      </c>
      <c r="C594" s="10" t="s">
        <v>250</v>
      </c>
      <c r="D594" s="8">
        <v>44593</v>
      </c>
      <c r="E594" s="19">
        <v>209.51095000000009</v>
      </c>
      <c r="F594" s="10"/>
    </row>
    <row r="595" spans="1:6" ht="15.75" hidden="1" customHeight="1">
      <c r="A595" s="33" t="s">
        <v>15</v>
      </c>
      <c r="B595" s="33">
        <v>12668974291</v>
      </c>
      <c r="C595" s="10" t="s">
        <v>251</v>
      </c>
      <c r="D595" s="8">
        <v>44593</v>
      </c>
      <c r="E595" s="19">
        <v>32.880950000000098</v>
      </c>
      <c r="F595" s="10"/>
    </row>
    <row r="596" spans="1:6" ht="15.75" hidden="1" customHeight="1">
      <c r="A596" s="33" t="s">
        <v>15</v>
      </c>
      <c r="B596" s="33">
        <v>57615233291</v>
      </c>
      <c r="C596" s="10" t="s">
        <v>252</v>
      </c>
      <c r="D596" s="8">
        <v>44593</v>
      </c>
      <c r="E596" s="19">
        <v>1451.5129999999999</v>
      </c>
      <c r="F596" s="10"/>
    </row>
    <row r="597" spans="1:6" ht="15.75" hidden="1" customHeight="1">
      <c r="A597" s="33" t="s">
        <v>15</v>
      </c>
      <c r="B597" s="33">
        <v>42291755234</v>
      </c>
      <c r="C597" s="10" t="s">
        <v>253</v>
      </c>
      <c r="D597" s="8">
        <v>44593</v>
      </c>
      <c r="E597" s="19">
        <v>128.39229999999986</v>
      </c>
      <c r="F597" s="10"/>
    </row>
    <row r="598" spans="1:6" ht="15.75" hidden="1" customHeight="1">
      <c r="A598" s="33" t="s">
        <v>15</v>
      </c>
      <c r="B598" s="36">
        <v>11781696268</v>
      </c>
      <c r="C598" s="43" t="s">
        <v>254</v>
      </c>
      <c r="D598" s="8">
        <v>44440</v>
      </c>
      <c r="E598" s="19">
        <v>53.064363999999898</v>
      </c>
      <c r="F598" s="10"/>
    </row>
    <row r="599" spans="1:6" ht="15.75" hidden="1" customHeight="1">
      <c r="A599" s="33" t="s">
        <v>15</v>
      </c>
      <c r="B599" s="36">
        <v>11781696268</v>
      </c>
      <c r="C599" s="43" t="s">
        <v>254</v>
      </c>
      <c r="D599" s="8">
        <v>44470</v>
      </c>
      <c r="E599" s="19">
        <v>10.164363999999864</v>
      </c>
      <c r="F599" s="10"/>
    </row>
    <row r="600" spans="1:6" ht="15.75" hidden="1" customHeight="1">
      <c r="A600" s="33" t="s">
        <v>15</v>
      </c>
      <c r="B600" s="36">
        <v>11781696268</v>
      </c>
      <c r="C600" s="43" t="s">
        <v>254</v>
      </c>
      <c r="D600" s="8">
        <v>44501</v>
      </c>
      <c r="E600" s="19">
        <v>10.164363999999864</v>
      </c>
      <c r="F600" s="10"/>
    </row>
    <row r="601" spans="1:6" ht="15.75" hidden="1" customHeight="1">
      <c r="A601" s="33" t="s">
        <v>15</v>
      </c>
      <c r="B601" s="36">
        <v>11781696268</v>
      </c>
      <c r="C601" s="43" t="s">
        <v>254</v>
      </c>
      <c r="D601" s="8">
        <v>44531</v>
      </c>
      <c r="E601" s="19">
        <v>10.164363999999864</v>
      </c>
      <c r="F601" s="10"/>
    </row>
    <row r="602" spans="1:6" ht="15.75" hidden="1" customHeight="1">
      <c r="A602" s="33" t="s">
        <v>15</v>
      </c>
      <c r="B602" s="36">
        <v>11781696268</v>
      </c>
      <c r="C602" s="43" t="s">
        <v>254</v>
      </c>
      <c r="D602" s="8">
        <v>44562</v>
      </c>
      <c r="E602" s="19">
        <v>10.164363999999864</v>
      </c>
      <c r="F602" s="10"/>
    </row>
    <row r="603" spans="1:6" ht="15.75" hidden="1" customHeight="1">
      <c r="A603" s="33" t="s">
        <v>15</v>
      </c>
      <c r="B603" s="36">
        <v>73052817604</v>
      </c>
      <c r="C603" s="35" t="s">
        <v>255</v>
      </c>
      <c r="D603" s="8">
        <v>44593</v>
      </c>
      <c r="E603" s="19">
        <v>44.253899999999931</v>
      </c>
      <c r="F603" s="10"/>
    </row>
    <row r="604" spans="1:6" ht="15.75" hidden="1" customHeight="1">
      <c r="A604" s="33" t="s">
        <v>15</v>
      </c>
      <c r="B604" s="36">
        <v>6187951204</v>
      </c>
      <c r="C604" s="43" t="s">
        <v>256</v>
      </c>
      <c r="D604" s="8">
        <v>44440</v>
      </c>
      <c r="E604" s="19">
        <v>92.310065000000122</v>
      </c>
      <c r="F604" s="10"/>
    </row>
    <row r="605" spans="1:6" ht="15.75" hidden="1" customHeight="1">
      <c r="A605" s="33" t="s">
        <v>15</v>
      </c>
      <c r="B605" s="36">
        <v>3213594296</v>
      </c>
      <c r="C605" s="35" t="s">
        <v>257</v>
      </c>
      <c r="D605" s="8">
        <v>44440</v>
      </c>
      <c r="E605" s="19">
        <v>863.07217500000002</v>
      </c>
      <c r="F605" s="15" t="s">
        <v>17</v>
      </c>
    </row>
    <row r="606" spans="1:6" ht="15.75" hidden="1" customHeight="1">
      <c r="A606" s="33" t="s">
        <v>15</v>
      </c>
      <c r="B606" s="58">
        <v>8669574217</v>
      </c>
      <c r="C606" s="60" t="s">
        <v>258</v>
      </c>
      <c r="D606" s="8">
        <v>44593</v>
      </c>
      <c r="E606" s="50">
        <v>-6.9122500000000286</v>
      </c>
      <c r="F606" s="10"/>
    </row>
    <row r="607" spans="1:6" ht="15.75" hidden="1" customHeight="1">
      <c r="A607" s="33" t="s">
        <v>15</v>
      </c>
      <c r="B607" s="58">
        <v>71264035268</v>
      </c>
      <c r="C607" s="61" t="s">
        <v>259</v>
      </c>
      <c r="D607" s="8">
        <v>44593</v>
      </c>
      <c r="E607" s="19">
        <v>1056.1977999999997</v>
      </c>
      <c r="F607" s="10"/>
    </row>
    <row r="608" spans="1:6" ht="15.75" hidden="1" customHeight="1">
      <c r="A608" s="33" t="s">
        <v>15</v>
      </c>
      <c r="B608" s="58">
        <v>8538723251</v>
      </c>
      <c r="C608" s="60" t="s">
        <v>260</v>
      </c>
      <c r="D608" s="8">
        <v>44593</v>
      </c>
      <c r="E608" s="50">
        <v>-6.9122500000000286</v>
      </c>
      <c r="F608" s="10"/>
    </row>
    <row r="609" spans="1:6" ht="15.75" hidden="1" customHeight="1">
      <c r="A609" s="33" t="s">
        <v>15</v>
      </c>
      <c r="B609" s="58">
        <v>52634019220</v>
      </c>
      <c r="C609" s="62" t="s">
        <v>261</v>
      </c>
      <c r="D609" s="8">
        <v>44593</v>
      </c>
      <c r="E609" s="19">
        <v>414.44830000000002</v>
      </c>
      <c r="F609" s="10"/>
    </row>
    <row r="610" spans="1:6" ht="15.75" hidden="1" customHeight="1">
      <c r="A610" s="33" t="s">
        <v>15</v>
      </c>
      <c r="B610" s="58">
        <v>85879762220</v>
      </c>
      <c r="C610" s="61" t="s">
        <v>262</v>
      </c>
      <c r="D610" s="8">
        <v>44593</v>
      </c>
      <c r="E610" s="19">
        <v>496.19</v>
      </c>
      <c r="F610" s="15" t="s">
        <v>27</v>
      </c>
    </row>
    <row r="611" spans="1:6" ht="15.75" hidden="1" customHeight="1">
      <c r="A611" s="33" t="s">
        <v>15</v>
      </c>
      <c r="B611" s="58">
        <v>1561316253</v>
      </c>
      <c r="C611" s="60" t="s">
        <v>263</v>
      </c>
      <c r="D611" s="8">
        <v>44593</v>
      </c>
      <c r="E611" s="19">
        <v>179.30095000000006</v>
      </c>
      <c r="F611" s="10"/>
    </row>
    <row r="612" spans="1:6" ht="15.75" hidden="1" customHeight="1">
      <c r="A612" s="33" t="s">
        <v>15</v>
      </c>
      <c r="B612" s="36">
        <v>41410866220</v>
      </c>
      <c r="C612" s="47" t="s">
        <v>264</v>
      </c>
      <c r="D612" s="8">
        <v>44440</v>
      </c>
      <c r="E612" s="19">
        <v>549.38436399999989</v>
      </c>
      <c r="F612" s="10"/>
    </row>
    <row r="613" spans="1:6" ht="15.75" hidden="1" customHeight="1">
      <c r="A613" s="33" t="s">
        <v>15</v>
      </c>
      <c r="B613" s="36">
        <v>41410866220</v>
      </c>
      <c r="C613" s="47" t="s">
        <v>264</v>
      </c>
      <c r="D613" s="8">
        <v>44470</v>
      </c>
      <c r="E613" s="19">
        <v>549.38436399999989</v>
      </c>
      <c r="F613" s="10"/>
    </row>
    <row r="614" spans="1:6" ht="15.75" hidden="1" customHeight="1">
      <c r="A614" s="33" t="s">
        <v>15</v>
      </c>
      <c r="B614" s="33">
        <v>3649709287</v>
      </c>
      <c r="C614" s="10" t="s">
        <v>265</v>
      </c>
      <c r="D614" s="8">
        <v>44440</v>
      </c>
      <c r="E614" s="19">
        <v>141.54</v>
      </c>
      <c r="F614" s="10"/>
    </row>
    <row r="615" spans="1:6" ht="15.75" hidden="1" customHeight="1">
      <c r="A615" s="33" t="s">
        <v>15</v>
      </c>
      <c r="B615" s="33">
        <v>1113038268</v>
      </c>
      <c r="C615" s="10" t="s">
        <v>266</v>
      </c>
      <c r="D615" s="8">
        <v>44593</v>
      </c>
      <c r="E615" s="19">
        <v>1505.8919000000001</v>
      </c>
      <c r="F615" s="10"/>
    </row>
    <row r="616" spans="1:6" ht="15.75" hidden="1" customHeight="1">
      <c r="A616" s="33" t="s">
        <v>15</v>
      </c>
      <c r="B616" s="33">
        <v>66600839287</v>
      </c>
      <c r="C616" s="10" t="s">
        <v>267</v>
      </c>
      <c r="D616" s="8">
        <v>44593</v>
      </c>
      <c r="E616" s="19">
        <v>127.89095000000009</v>
      </c>
      <c r="F616" s="10"/>
    </row>
    <row r="617" spans="1:6" ht="15.75" customHeight="1">
      <c r="A617" s="33" t="s">
        <v>15</v>
      </c>
      <c r="B617" s="33">
        <v>8628130268</v>
      </c>
      <c r="C617" s="10" t="s">
        <v>268</v>
      </c>
      <c r="D617" s="8">
        <v>43983</v>
      </c>
      <c r="E617" s="19">
        <v>732.49</v>
      </c>
      <c r="F617" s="15" t="s">
        <v>17</v>
      </c>
    </row>
    <row r="618" spans="1:6" ht="15.75" hidden="1" customHeight="1">
      <c r="A618" s="33" t="s">
        <v>15</v>
      </c>
      <c r="B618" s="33">
        <v>5586348268</v>
      </c>
      <c r="C618" s="10" t="s">
        <v>269</v>
      </c>
      <c r="D618" s="8">
        <v>44440</v>
      </c>
      <c r="E618" s="19">
        <v>92.310065000000122</v>
      </c>
      <c r="F618" s="10"/>
    </row>
    <row r="619" spans="1:6" ht="15.75" hidden="1" customHeight="1">
      <c r="A619" s="33" t="s">
        <v>15</v>
      </c>
      <c r="B619" s="33">
        <v>6175600215</v>
      </c>
      <c r="C619" s="10" t="s">
        <v>270</v>
      </c>
      <c r="D619" s="8">
        <v>44593</v>
      </c>
      <c r="E619" s="19">
        <v>863.07</v>
      </c>
      <c r="F619" s="15" t="s">
        <v>27</v>
      </c>
    </row>
    <row r="620" spans="1:6" ht="15.75" hidden="1" customHeight="1">
      <c r="A620" s="33" t="s">
        <v>15</v>
      </c>
      <c r="B620" s="33">
        <v>9255648268</v>
      </c>
      <c r="C620" s="10" t="s">
        <v>271</v>
      </c>
      <c r="D620" s="8">
        <v>44593</v>
      </c>
      <c r="E620" s="19">
        <v>936.43095000000005</v>
      </c>
      <c r="F620" s="10"/>
    </row>
    <row r="621" spans="1:6" ht="15.75" hidden="1" customHeight="1">
      <c r="A621" s="33" t="s">
        <v>15</v>
      </c>
      <c r="B621" s="33">
        <v>3827542200</v>
      </c>
      <c r="C621" s="10" t="s">
        <v>272</v>
      </c>
      <c r="D621" s="8">
        <v>44593</v>
      </c>
      <c r="E621" s="19">
        <v>26.617600000000039</v>
      </c>
      <c r="F621" s="10"/>
    </row>
    <row r="622" spans="1:6" ht="15.75" hidden="1" customHeight="1">
      <c r="A622" s="33" t="s">
        <v>15</v>
      </c>
      <c r="B622" s="33">
        <v>78125260200</v>
      </c>
      <c r="C622" s="10" t="s">
        <v>273</v>
      </c>
      <c r="D622" s="8">
        <v>44593</v>
      </c>
      <c r="E622" s="19">
        <v>1554.56</v>
      </c>
      <c r="F622" s="15" t="s">
        <v>17</v>
      </c>
    </row>
    <row r="623" spans="1:6" ht="15.75" hidden="1" customHeight="1">
      <c r="A623" s="33" t="s">
        <v>15</v>
      </c>
      <c r="B623" s="33">
        <v>26256258720</v>
      </c>
      <c r="C623" s="10" t="s">
        <v>274</v>
      </c>
      <c r="D623" s="8">
        <v>44593</v>
      </c>
      <c r="E623" s="19">
        <v>451.95095000000003</v>
      </c>
      <c r="F623" s="10"/>
    </row>
    <row r="624" spans="1:6" ht="15.75" hidden="1" customHeight="1">
      <c r="A624" s="33" t="s">
        <v>15</v>
      </c>
      <c r="B624" s="36">
        <v>10906959268</v>
      </c>
      <c r="C624" s="10" t="s">
        <v>275</v>
      </c>
      <c r="D624" s="8">
        <v>44531</v>
      </c>
      <c r="E624" s="19">
        <v>955.60006500000009</v>
      </c>
      <c r="F624" s="10"/>
    </row>
    <row r="625" spans="1:6" ht="15.75" hidden="1" customHeight="1">
      <c r="A625" s="33" t="s">
        <v>15</v>
      </c>
      <c r="B625" s="36">
        <v>10906959268</v>
      </c>
      <c r="C625" s="10" t="s">
        <v>275</v>
      </c>
      <c r="D625" s="8">
        <v>44562</v>
      </c>
      <c r="E625" s="19">
        <v>955.60006500000009</v>
      </c>
      <c r="F625" s="10"/>
    </row>
    <row r="626" spans="1:6" ht="15.75" hidden="1" customHeight="1">
      <c r="A626" s="33" t="s">
        <v>15</v>
      </c>
      <c r="B626" s="36">
        <v>10906959268</v>
      </c>
      <c r="C626" s="10" t="s">
        <v>275</v>
      </c>
      <c r="D626" s="8">
        <v>44593</v>
      </c>
      <c r="E626" s="19">
        <v>936.43095000000005</v>
      </c>
      <c r="F626" s="10"/>
    </row>
    <row r="627" spans="1:6" ht="15.75" hidden="1" customHeight="1">
      <c r="A627" s="33" t="s">
        <v>15</v>
      </c>
      <c r="B627" s="36">
        <v>62298410291</v>
      </c>
      <c r="C627" s="43" t="s">
        <v>276</v>
      </c>
      <c r="D627" s="8">
        <v>44593</v>
      </c>
      <c r="E627" s="19">
        <v>538.36614999999995</v>
      </c>
      <c r="F627" s="10"/>
    </row>
    <row r="628" spans="1:6" ht="15.75" hidden="1" customHeight="1">
      <c r="A628" s="33" t="s">
        <v>15</v>
      </c>
      <c r="B628" s="36">
        <v>83491805287</v>
      </c>
      <c r="C628" s="35" t="s">
        <v>277</v>
      </c>
      <c r="D628" s="8">
        <v>44470</v>
      </c>
      <c r="E628" s="19">
        <v>496.19</v>
      </c>
      <c r="F628" s="15" t="s">
        <v>27</v>
      </c>
    </row>
    <row r="629" spans="1:6" ht="15.75" hidden="1" customHeight="1">
      <c r="A629" s="33" t="s">
        <v>15</v>
      </c>
      <c r="B629" s="36">
        <v>6243517268</v>
      </c>
      <c r="C629" s="57" t="s">
        <v>278</v>
      </c>
      <c r="D629" s="8">
        <v>44440</v>
      </c>
      <c r="E629" s="19">
        <v>841.81006500000012</v>
      </c>
      <c r="F629" s="10"/>
    </row>
    <row r="630" spans="1:6" ht="15.75" hidden="1" customHeight="1">
      <c r="A630" s="33" t="s">
        <v>15</v>
      </c>
      <c r="B630" s="36">
        <v>6243517268</v>
      </c>
      <c r="C630" s="57" t="s">
        <v>278</v>
      </c>
      <c r="D630" s="8">
        <v>44470</v>
      </c>
      <c r="E630" s="19">
        <v>955.60006500000009</v>
      </c>
      <c r="F630" s="10"/>
    </row>
    <row r="631" spans="1:6" ht="15.75" hidden="1" customHeight="1">
      <c r="A631" s="33" t="s">
        <v>15</v>
      </c>
      <c r="B631" s="36">
        <v>6243517268</v>
      </c>
      <c r="C631" s="57" t="s">
        <v>278</v>
      </c>
      <c r="D631" s="8">
        <v>44501</v>
      </c>
      <c r="E631" s="19">
        <v>955.60006500000009</v>
      </c>
      <c r="F631" s="10"/>
    </row>
    <row r="632" spans="1:6" ht="15.75" hidden="1" customHeight="1">
      <c r="A632" s="33" t="s">
        <v>15</v>
      </c>
      <c r="B632" s="36">
        <v>3220192220</v>
      </c>
      <c r="C632" s="35" t="s">
        <v>279</v>
      </c>
      <c r="D632" s="8">
        <v>44593</v>
      </c>
      <c r="E632" s="19">
        <v>1682.9119000000001</v>
      </c>
      <c r="F632" s="10"/>
    </row>
    <row r="633" spans="1:6" ht="15.75" hidden="1" customHeight="1">
      <c r="A633" s="33" t="s">
        <v>15</v>
      </c>
      <c r="B633" s="44">
        <v>52194698272</v>
      </c>
      <c r="C633" s="51" t="s">
        <v>280</v>
      </c>
      <c r="D633" s="8">
        <v>44470</v>
      </c>
      <c r="E633" s="19">
        <f>422.93-259.84</f>
        <v>163.09000000000003</v>
      </c>
      <c r="F633" s="10"/>
    </row>
    <row r="634" spans="1:6" ht="15.75" hidden="1" customHeight="1">
      <c r="A634" s="33" t="s">
        <v>15</v>
      </c>
      <c r="B634" s="44">
        <v>52194698272</v>
      </c>
      <c r="C634" s="51" t="s">
        <v>280</v>
      </c>
      <c r="D634" s="8">
        <v>44593</v>
      </c>
      <c r="E634" s="19">
        <v>414.44830000000002</v>
      </c>
      <c r="F634" s="10"/>
    </row>
    <row r="635" spans="1:6" ht="15.75" hidden="1" customHeight="1">
      <c r="A635" s="33" t="s">
        <v>15</v>
      </c>
      <c r="B635" s="36">
        <v>93946210244</v>
      </c>
      <c r="C635" s="43" t="s">
        <v>281</v>
      </c>
      <c r="D635" s="8">
        <v>44593</v>
      </c>
      <c r="E635" s="19">
        <v>7.3361499999999751</v>
      </c>
      <c r="F635" s="10"/>
    </row>
    <row r="636" spans="1:6" ht="15.75" hidden="1" customHeight="1">
      <c r="A636" s="33" t="s">
        <v>15</v>
      </c>
      <c r="B636" s="36">
        <v>11604980249</v>
      </c>
      <c r="C636" s="43" t="s">
        <v>282</v>
      </c>
      <c r="D636" s="8">
        <v>44593</v>
      </c>
      <c r="E636" s="19">
        <v>41.750950000000103</v>
      </c>
      <c r="F636" s="10"/>
    </row>
    <row r="637" spans="1:6" ht="15.75" hidden="1" customHeight="1">
      <c r="A637" s="33" t="s">
        <v>15</v>
      </c>
      <c r="B637" s="39">
        <v>1255363215</v>
      </c>
      <c r="C637" s="63" t="s">
        <v>283</v>
      </c>
      <c r="D637" s="8">
        <v>44562</v>
      </c>
      <c r="E637" s="19">
        <v>333.63006500000006</v>
      </c>
      <c r="F637" s="10"/>
    </row>
    <row r="638" spans="1:6" ht="15.75" hidden="1" customHeight="1">
      <c r="A638" s="33" t="s">
        <v>15</v>
      </c>
      <c r="B638" s="39">
        <v>1255363215</v>
      </c>
      <c r="C638" s="63" t="s">
        <v>283</v>
      </c>
      <c r="D638" s="8">
        <v>44593</v>
      </c>
      <c r="E638" s="19">
        <v>936.43095000000005</v>
      </c>
      <c r="F638" s="10"/>
    </row>
    <row r="639" spans="1:6" ht="15.75" hidden="1" customHeight="1">
      <c r="A639" s="33" t="s">
        <v>15</v>
      </c>
      <c r="B639" s="36">
        <v>811823253</v>
      </c>
      <c r="C639" s="35" t="s">
        <v>284</v>
      </c>
      <c r="D639" s="8">
        <v>44593</v>
      </c>
      <c r="E639" s="19">
        <v>1889.2454</v>
      </c>
      <c r="F639" s="10"/>
    </row>
    <row r="640" spans="1:6" ht="15.75" customHeight="1">
      <c r="A640" s="33" t="s">
        <v>15</v>
      </c>
      <c r="B640" s="39">
        <v>23638524272</v>
      </c>
      <c r="C640" s="41" t="s">
        <v>285</v>
      </c>
      <c r="D640" s="8">
        <v>43983</v>
      </c>
      <c r="E640" s="19">
        <v>1600.776818</v>
      </c>
      <c r="F640" s="15" t="s">
        <v>17</v>
      </c>
    </row>
    <row r="641" spans="1:6" ht="15.75" hidden="1" customHeight="1">
      <c r="A641" s="33" t="s">
        <v>15</v>
      </c>
      <c r="B641" s="33">
        <v>25431579215</v>
      </c>
      <c r="C641" s="10" t="s">
        <v>286</v>
      </c>
      <c r="D641" s="8">
        <v>44593</v>
      </c>
      <c r="E641" s="19">
        <v>61.130599999999959</v>
      </c>
      <c r="F641" s="10"/>
    </row>
    <row r="642" spans="1:6" ht="15.75" hidden="1" customHeight="1">
      <c r="A642" s="33" t="s">
        <v>15</v>
      </c>
      <c r="B642" s="33">
        <v>10102566291</v>
      </c>
      <c r="C642" s="10" t="s">
        <v>287</v>
      </c>
      <c r="D642" s="8">
        <v>44593</v>
      </c>
      <c r="E642" s="19">
        <v>806.01095000000009</v>
      </c>
      <c r="F642" s="10"/>
    </row>
    <row r="643" spans="1:6" ht="15.75" hidden="1" customHeight="1">
      <c r="A643" s="33" t="s">
        <v>15</v>
      </c>
      <c r="B643" s="36">
        <v>3158268</v>
      </c>
      <c r="C643" s="43" t="s">
        <v>288</v>
      </c>
      <c r="D643" s="8">
        <v>44562</v>
      </c>
      <c r="E643" s="19">
        <v>309.74</v>
      </c>
      <c r="F643" s="10"/>
    </row>
    <row r="644" spans="1:6" ht="15.75" hidden="1" customHeight="1">
      <c r="A644" s="33" t="s">
        <v>15</v>
      </c>
      <c r="B644" s="36">
        <v>3158268</v>
      </c>
      <c r="C644" s="43" t="s">
        <v>288</v>
      </c>
      <c r="D644" s="8">
        <v>44593</v>
      </c>
      <c r="E644" s="19">
        <v>936.43095000000005</v>
      </c>
      <c r="F644" s="10"/>
    </row>
    <row r="645" spans="1:6" ht="15.75" hidden="1" customHeight="1">
      <c r="A645" s="33" t="s">
        <v>15</v>
      </c>
      <c r="B645" s="44">
        <v>9424709315</v>
      </c>
      <c r="C645" s="35" t="s">
        <v>289</v>
      </c>
      <c r="D645" s="8">
        <v>44593</v>
      </c>
      <c r="E645" s="19">
        <v>1076.7322999999999</v>
      </c>
      <c r="F645" s="10"/>
    </row>
    <row r="646" spans="1:6" ht="15.75" hidden="1" customHeight="1">
      <c r="A646" s="33" t="s">
        <v>15</v>
      </c>
      <c r="B646" s="33">
        <v>89251890200</v>
      </c>
      <c r="C646" s="10" t="s">
        <v>290</v>
      </c>
      <c r="D646" s="8">
        <v>44409</v>
      </c>
      <c r="E646" s="19">
        <v>451.9</v>
      </c>
      <c r="F646" s="15" t="s">
        <v>27</v>
      </c>
    </row>
    <row r="647" spans="1:6" ht="15.75" hidden="1" customHeight="1">
      <c r="A647" s="33" t="s">
        <v>15</v>
      </c>
      <c r="B647" s="33">
        <v>5905044287</v>
      </c>
      <c r="C647" s="10" t="s">
        <v>291</v>
      </c>
      <c r="D647" s="8">
        <v>44593</v>
      </c>
      <c r="E647" s="19">
        <v>1.630950000000098</v>
      </c>
      <c r="F647" s="10"/>
    </row>
    <row r="648" spans="1:6" ht="15.75" hidden="1" customHeight="1">
      <c r="A648" s="33" t="s">
        <v>15</v>
      </c>
      <c r="B648" s="33">
        <v>14406276220</v>
      </c>
      <c r="C648" s="10" t="s">
        <v>292</v>
      </c>
      <c r="D648" s="8">
        <v>44593</v>
      </c>
      <c r="E648" s="19">
        <v>2287.3101999999999</v>
      </c>
      <c r="F648" s="10"/>
    </row>
    <row r="649" spans="1:6" ht="15.75" hidden="1" customHeight="1">
      <c r="A649" s="33" t="s">
        <v>15</v>
      </c>
      <c r="B649" s="33">
        <v>91994462272</v>
      </c>
      <c r="C649" s="10" t="s">
        <v>293</v>
      </c>
      <c r="D649" s="8">
        <v>44593</v>
      </c>
      <c r="E649" s="19">
        <v>340.81614999999994</v>
      </c>
      <c r="F649" s="10"/>
    </row>
    <row r="650" spans="1:6" ht="15.75" hidden="1" customHeight="1">
      <c r="A650" s="33" t="s">
        <v>15</v>
      </c>
      <c r="B650" s="33">
        <v>13885596253</v>
      </c>
      <c r="C650" s="10" t="s">
        <v>294</v>
      </c>
      <c r="D650" s="8">
        <v>44593</v>
      </c>
      <c r="E650" s="19">
        <v>559.51805000000058</v>
      </c>
      <c r="F650" s="10"/>
    </row>
    <row r="651" spans="1:6" ht="15.75" hidden="1" customHeight="1">
      <c r="A651" s="33" t="s">
        <v>15</v>
      </c>
      <c r="B651" s="33">
        <v>48937711249</v>
      </c>
      <c r="C651" s="10" t="s">
        <v>295</v>
      </c>
      <c r="D651" s="8">
        <v>44593</v>
      </c>
      <c r="E651" s="50">
        <v>-11.013850000000048</v>
      </c>
      <c r="F651" s="10"/>
    </row>
    <row r="652" spans="1:6" ht="15.75" hidden="1" customHeight="1">
      <c r="A652" s="33" t="s">
        <v>15</v>
      </c>
      <c r="B652" s="33">
        <v>52935515234</v>
      </c>
      <c r="C652" s="10" t="s">
        <v>296</v>
      </c>
      <c r="D652" s="8">
        <v>44287</v>
      </c>
      <c r="E652" s="50"/>
      <c r="F652" s="10"/>
    </row>
    <row r="653" spans="1:6" ht="15.75" hidden="1" customHeight="1">
      <c r="A653" s="33" t="s">
        <v>15</v>
      </c>
      <c r="B653" s="33">
        <v>4916298268</v>
      </c>
      <c r="C653" s="10" t="s">
        <v>297</v>
      </c>
      <c r="D653" s="8">
        <v>44593</v>
      </c>
      <c r="E653" s="19">
        <v>337.59389999999996</v>
      </c>
      <c r="F653" s="10"/>
    </row>
    <row r="654" spans="1:6" ht="15.75" hidden="1" customHeight="1">
      <c r="A654" s="33" t="s">
        <v>15</v>
      </c>
      <c r="B654" s="33">
        <v>9249788215</v>
      </c>
      <c r="C654" s="10" t="s">
        <v>298</v>
      </c>
      <c r="D654" s="8">
        <v>44470</v>
      </c>
      <c r="E654" s="19">
        <v>863.07</v>
      </c>
      <c r="F654" s="15" t="s">
        <v>27</v>
      </c>
    </row>
    <row r="655" spans="1:6" ht="15.75" hidden="1" customHeight="1">
      <c r="A655" s="33" t="s">
        <v>15</v>
      </c>
      <c r="B655" s="33">
        <v>79480284200</v>
      </c>
      <c r="C655" s="10" t="s">
        <v>299</v>
      </c>
      <c r="D655" s="8">
        <v>44501</v>
      </c>
      <c r="E655" s="19">
        <v>-92.850000000000023</v>
      </c>
      <c r="F655" s="10" t="s">
        <v>300</v>
      </c>
    </row>
    <row r="656" spans="1:6" ht="15.75" hidden="1" customHeight="1">
      <c r="A656" s="33" t="s">
        <v>15</v>
      </c>
      <c r="B656" s="33">
        <v>190610212</v>
      </c>
      <c r="C656" s="10" t="s">
        <v>301</v>
      </c>
      <c r="D656" s="8">
        <v>44378</v>
      </c>
      <c r="E656" s="19">
        <v>451.9</v>
      </c>
      <c r="F656" s="15" t="s">
        <v>27</v>
      </c>
    </row>
    <row r="657" spans="1:6" ht="15.75" hidden="1" customHeight="1">
      <c r="A657" s="33" t="s">
        <v>15</v>
      </c>
      <c r="B657" s="33">
        <v>57219648987</v>
      </c>
      <c r="C657" s="10" t="s">
        <v>302</v>
      </c>
      <c r="D657" s="8">
        <v>44593</v>
      </c>
      <c r="E657" s="19">
        <v>875.96389999999997</v>
      </c>
      <c r="F657" s="10"/>
    </row>
    <row r="658" spans="1:6" ht="15.75" hidden="1" customHeight="1">
      <c r="A658" s="33" t="s">
        <v>15</v>
      </c>
      <c r="B658" s="45">
        <v>26027011220</v>
      </c>
      <c r="C658" s="46" t="s">
        <v>303</v>
      </c>
      <c r="D658" s="8">
        <v>44440</v>
      </c>
      <c r="E658" s="19">
        <v>538.36614999999995</v>
      </c>
      <c r="F658" s="10"/>
    </row>
    <row r="659" spans="1:6" ht="15.75" hidden="1" customHeight="1">
      <c r="A659" s="33" t="s">
        <v>15</v>
      </c>
      <c r="B659" s="45">
        <v>26027011220</v>
      </c>
      <c r="C659" s="46" t="s">
        <v>303</v>
      </c>
      <c r="D659" s="8">
        <v>44470</v>
      </c>
      <c r="E659" s="19">
        <v>538.36614999999995</v>
      </c>
      <c r="F659" s="10"/>
    </row>
    <row r="660" spans="1:6" ht="15.75" hidden="1" customHeight="1">
      <c r="A660" s="33" t="s">
        <v>15</v>
      </c>
      <c r="B660" s="45">
        <v>13650270234</v>
      </c>
      <c r="C660" s="46" t="s">
        <v>304</v>
      </c>
      <c r="D660" s="8">
        <v>44531</v>
      </c>
      <c r="E660" s="50"/>
      <c r="F660" s="10" t="s">
        <v>305</v>
      </c>
    </row>
    <row r="661" spans="1:6" ht="15.75" hidden="1" customHeight="1">
      <c r="A661" s="33" t="s">
        <v>15</v>
      </c>
      <c r="B661" s="36">
        <v>39244970287</v>
      </c>
      <c r="C661" s="43" t="s">
        <v>306</v>
      </c>
      <c r="D661" s="8">
        <v>44409</v>
      </c>
      <c r="E661" s="19">
        <f>253.29-137</f>
        <v>116.28999999999999</v>
      </c>
      <c r="F661" s="10"/>
    </row>
    <row r="662" spans="1:6" ht="15.75" hidden="1" customHeight="1">
      <c r="A662" s="33" t="s">
        <v>15</v>
      </c>
      <c r="B662" s="36">
        <v>39244970287</v>
      </c>
      <c r="C662" s="43" t="s">
        <v>306</v>
      </c>
      <c r="D662" s="8">
        <v>44593</v>
      </c>
      <c r="E662" s="19">
        <v>402.54614999999995</v>
      </c>
      <c r="F662" s="10"/>
    </row>
    <row r="663" spans="1:6" ht="15.75" hidden="1" customHeight="1">
      <c r="A663" s="33" t="s">
        <v>15</v>
      </c>
      <c r="B663" s="44">
        <v>41130979253</v>
      </c>
      <c r="C663" s="43" t="s">
        <v>307</v>
      </c>
      <c r="D663" s="8">
        <v>44501</v>
      </c>
      <c r="E663" s="19">
        <f>1721.22-1619.32</f>
        <v>101.90000000000009</v>
      </c>
      <c r="F663" s="10"/>
    </row>
    <row r="664" spans="1:6" ht="15.75" hidden="1" customHeight="1">
      <c r="A664" s="33" t="s">
        <v>15</v>
      </c>
      <c r="B664" s="44">
        <v>41130979253</v>
      </c>
      <c r="C664" s="43" t="s">
        <v>307</v>
      </c>
      <c r="D664" s="8">
        <v>44562</v>
      </c>
      <c r="E664" s="19">
        <f>1619.32-1617.28</f>
        <v>2.0399999999999636</v>
      </c>
      <c r="F664" s="10"/>
    </row>
    <row r="665" spans="1:6" ht="15.75" hidden="1" customHeight="1">
      <c r="A665" s="33" t="s">
        <v>15</v>
      </c>
      <c r="B665" s="44">
        <v>41130979253</v>
      </c>
      <c r="C665" s="43" t="s">
        <v>307</v>
      </c>
      <c r="D665" s="8">
        <v>44593</v>
      </c>
      <c r="E665" s="19">
        <v>1686.6976</v>
      </c>
      <c r="F665" s="10"/>
    </row>
    <row r="666" spans="1:6" ht="15.75" hidden="1" customHeight="1">
      <c r="A666" s="33" t="s">
        <v>15</v>
      </c>
      <c r="B666" s="36">
        <v>12784168204</v>
      </c>
      <c r="C666" s="43" t="s">
        <v>308</v>
      </c>
      <c r="D666" s="8">
        <v>44593</v>
      </c>
      <c r="E666" s="19">
        <v>214.13760000000002</v>
      </c>
      <c r="F666" s="10"/>
    </row>
    <row r="667" spans="1:6" ht="15.75" hidden="1" customHeight="1">
      <c r="A667" s="33" t="s">
        <v>15</v>
      </c>
      <c r="B667" s="58">
        <v>29246423291</v>
      </c>
      <c r="C667" s="61" t="s">
        <v>309</v>
      </c>
      <c r="D667" s="8">
        <v>44593</v>
      </c>
      <c r="E667" s="19">
        <v>964.95190000000014</v>
      </c>
      <c r="F667" s="10"/>
    </row>
    <row r="668" spans="1:6" ht="15.75" hidden="1" customHeight="1">
      <c r="A668" s="33" t="s">
        <v>15</v>
      </c>
      <c r="B668" s="58">
        <v>25185870125</v>
      </c>
      <c r="C668" s="60" t="s">
        <v>310</v>
      </c>
      <c r="D668" s="8">
        <v>44470</v>
      </c>
      <c r="E668" s="19">
        <v>1554.56</v>
      </c>
      <c r="F668" s="15" t="s">
        <v>27</v>
      </c>
    </row>
    <row r="669" spans="1:6" ht="15.75" hidden="1" customHeight="1">
      <c r="A669" s="33" t="s">
        <v>15</v>
      </c>
      <c r="B669" s="36">
        <v>228060249</v>
      </c>
      <c r="C669" s="35" t="s">
        <v>311</v>
      </c>
      <c r="D669" s="8">
        <v>44562</v>
      </c>
      <c r="E669" s="19">
        <f>1650.53-306.26-591.75-350</f>
        <v>402.52</v>
      </c>
      <c r="F669" s="10"/>
    </row>
    <row r="670" spans="1:6" ht="15.75" hidden="1" customHeight="1">
      <c r="A670" s="33" t="s">
        <v>15</v>
      </c>
      <c r="B670" s="36">
        <v>228060249</v>
      </c>
      <c r="C670" s="35" t="s">
        <v>311</v>
      </c>
      <c r="D670" s="8">
        <v>44593</v>
      </c>
      <c r="E670" s="19">
        <v>1872.8619000000001</v>
      </c>
      <c r="F670" s="10"/>
    </row>
    <row r="671" spans="1:6" ht="15.75" hidden="1" customHeight="1">
      <c r="A671" s="33" t="s">
        <v>15</v>
      </c>
      <c r="B671" s="36">
        <v>6748284295</v>
      </c>
      <c r="C671" s="43" t="s">
        <v>312</v>
      </c>
      <c r="D671" s="8">
        <v>44593</v>
      </c>
      <c r="E671" s="50">
        <v>-6.9122500000000286</v>
      </c>
      <c r="F671" s="10"/>
    </row>
    <row r="672" spans="1:6" ht="15.75" customHeight="1">
      <c r="A672" s="33" t="s">
        <v>15</v>
      </c>
      <c r="B672" s="48">
        <v>96222115268</v>
      </c>
      <c r="C672" s="35" t="s">
        <v>313</v>
      </c>
      <c r="D672" s="8">
        <v>44136</v>
      </c>
      <c r="E672" s="19">
        <v>406.67999999999995</v>
      </c>
      <c r="F672" s="15" t="s">
        <v>27</v>
      </c>
    </row>
    <row r="673" spans="1:6" ht="15.75" hidden="1" customHeight="1">
      <c r="A673" s="33" t="s">
        <v>15</v>
      </c>
      <c r="B673" s="36">
        <v>868177369</v>
      </c>
      <c r="C673" s="43" t="s">
        <v>314</v>
      </c>
      <c r="D673" s="8">
        <v>44593</v>
      </c>
      <c r="E673" s="19">
        <v>538.36614999999995</v>
      </c>
      <c r="F673" s="10"/>
    </row>
    <row r="674" spans="1:6" ht="15.75" hidden="1" customHeight="1">
      <c r="A674" s="33" t="s">
        <v>15</v>
      </c>
      <c r="B674" s="36">
        <v>22193219249</v>
      </c>
      <c r="C674" s="43" t="s">
        <v>315</v>
      </c>
      <c r="D674" s="8">
        <v>44593</v>
      </c>
      <c r="E674" s="19">
        <v>193.53614999999996</v>
      </c>
      <c r="F674" s="10"/>
    </row>
    <row r="675" spans="1:6" ht="15.75" hidden="1" customHeight="1">
      <c r="A675" s="33" t="s">
        <v>15</v>
      </c>
      <c r="B675" s="36">
        <v>984950206</v>
      </c>
      <c r="C675" s="43" t="s">
        <v>316</v>
      </c>
      <c r="D675" s="8">
        <v>44317</v>
      </c>
      <c r="E675" s="19">
        <v>102.03999999999996</v>
      </c>
      <c r="F675" s="10" t="s">
        <v>209</v>
      </c>
    </row>
    <row r="676" spans="1:6" ht="15.75" hidden="1" customHeight="1">
      <c r="A676" s="33" t="s">
        <v>15</v>
      </c>
      <c r="B676" s="36">
        <v>3665720249</v>
      </c>
      <c r="C676" s="43" t="s">
        <v>317</v>
      </c>
      <c r="D676" s="8">
        <v>44440</v>
      </c>
      <c r="E676" s="19">
        <f>549.38-364</f>
        <v>185.38</v>
      </c>
      <c r="F676" s="10"/>
    </row>
    <row r="677" spans="1:6" ht="15.75" hidden="1" customHeight="1">
      <c r="A677" s="33" t="s">
        <v>15</v>
      </c>
      <c r="B677" s="36">
        <v>3665720249</v>
      </c>
      <c r="C677" s="43" t="s">
        <v>317</v>
      </c>
      <c r="D677" s="8">
        <v>44562</v>
      </c>
      <c r="E677" s="19">
        <v>549.38436399999989</v>
      </c>
      <c r="F677" s="10"/>
    </row>
    <row r="678" spans="1:6" ht="15.75" hidden="1" customHeight="1">
      <c r="A678" s="33" t="s">
        <v>15</v>
      </c>
      <c r="B678" s="36">
        <v>3665720249</v>
      </c>
      <c r="C678" s="43" t="s">
        <v>317</v>
      </c>
      <c r="D678" s="8">
        <v>44593</v>
      </c>
      <c r="E678" s="19">
        <v>936.43095000000005</v>
      </c>
      <c r="F678" s="10"/>
    </row>
    <row r="679" spans="1:6" ht="15.75" hidden="1" customHeight="1">
      <c r="A679" s="33" t="s">
        <v>15</v>
      </c>
      <c r="B679" s="36">
        <v>80429661215</v>
      </c>
      <c r="C679" s="43" t="s">
        <v>318</v>
      </c>
      <c r="D679" s="8">
        <v>44562</v>
      </c>
      <c r="E679" s="19">
        <f>955.6-936.51</f>
        <v>19.090000000000032</v>
      </c>
      <c r="F679" s="10"/>
    </row>
    <row r="680" spans="1:6" ht="15.75" hidden="1" customHeight="1">
      <c r="A680" s="33" t="s">
        <v>15</v>
      </c>
      <c r="B680" s="36">
        <v>80429661215</v>
      </c>
      <c r="C680" s="43" t="s">
        <v>318</v>
      </c>
      <c r="D680" s="8">
        <v>44593</v>
      </c>
      <c r="E680" s="19">
        <v>538.36614999999995</v>
      </c>
      <c r="F680" s="10"/>
    </row>
    <row r="681" spans="1:6" ht="15.75" hidden="1" customHeight="1">
      <c r="A681" s="33" t="s">
        <v>15</v>
      </c>
      <c r="B681" s="36">
        <v>2106434200</v>
      </c>
      <c r="C681" s="35" t="s">
        <v>319</v>
      </c>
      <c r="D681" s="8">
        <v>44562</v>
      </c>
      <c r="E681" s="19">
        <f>1911.2-736.83-955.6</f>
        <v>218.76999999999987</v>
      </c>
      <c r="F681" s="10"/>
    </row>
    <row r="682" spans="1:6" ht="15.75" hidden="1" customHeight="1">
      <c r="A682" s="33" t="s">
        <v>15</v>
      </c>
      <c r="B682" s="36">
        <v>2106434200</v>
      </c>
      <c r="C682" s="35" t="s">
        <v>319</v>
      </c>
      <c r="D682" s="8">
        <v>44593</v>
      </c>
      <c r="E682" s="19">
        <v>1872.8619000000001</v>
      </c>
      <c r="F682" s="10"/>
    </row>
    <row r="683" spans="1:6" ht="15.75" hidden="1" customHeight="1">
      <c r="A683" s="33" t="s">
        <v>15</v>
      </c>
      <c r="B683" s="18">
        <v>11722738200</v>
      </c>
      <c r="C683" s="10" t="s">
        <v>320</v>
      </c>
      <c r="D683" s="8" t="s">
        <v>321</v>
      </c>
      <c r="E683" s="64">
        <v>1304.4220045454545</v>
      </c>
      <c r="F683" s="10"/>
    </row>
    <row r="684" spans="1:6" ht="15.75" hidden="1" customHeight="1">
      <c r="A684" s="33" t="s">
        <v>15</v>
      </c>
      <c r="B684" s="18">
        <v>14359618204</v>
      </c>
      <c r="C684" s="10" t="s">
        <v>322</v>
      </c>
      <c r="D684" s="8" t="s">
        <v>323</v>
      </c>
      <c r="E684" s="64">
        <v>332.2026501263</v>
      </c>
      <c r="F684" s="15" t="s">
        <v>27</v>
      </c>
    </row>
    <row r="685" spans="1:6" ht="15.75" hidden="1" customHeight="1">
      <c r="A685" s="33" t="s">
        <v>15</v>
      </c>
      <c r="B685" s="18">
        <v>1865194271</v>
      </c>
      <c r="C685" s="10" t="s">
        <v>324</v>
      </c>
      <c r="D685" s="8" t="s">
        <v>325</v>
      </c>
      <c r="E685" s="64">
        <v>321.12</v>
      </c>
      <c r="F685" s="15" t="s">
        <v>27</v>
      </c>
    </row>
    <row r="686" spans="1:6" ht="15.75" hidden="1" customHeight="1">
      <c r="A686" s="33" t="s">
        <v>15</v>
      </c>
      <c r="B686" s="36">
        <v>64098818272</v>
      </c>
      <c r="C686" s="10" t="s">
        <v>326</v>
      </c>
      <c r="D686" s="8" t="s">
        <v>327</v>
      </c>
      <c r="E686" s="64">
        <v>936.33330000000001</v>
      </c>
      <c r="F686" s="10"/>
    </row>
    <row r="687" spans="1:6" ht="15.75" hidden="1" customHeight="1">
      <c r="A687" s="33" t="s">
        <v>15</v>
      </c>
      <c r="B687" s="18">
        <v>18599966200</v>
      </c>
      <c r="C687" s="10" t="s">
        <v>328</v>
      </c>
      <c r="D687" s="8" t="s">
        <v>327</v>
      </c>
      <c r="E687" s="64">
        <v>814.76990000000001</v>
      </c>
      <c r="F687" s="10"/>
    </row>
    <row r="688" spans="1:6" ht="15.75" hidden="1" customHeight="1">
      <c r="A688" s="33" t="s">
        <v>15</v>
      </c>
      <c r="B688" s="45">
        <v>3105485279</v>
      </c>
      <c r="C688" s="46" t="s">
        <v>329</v>
      </c>
      <c r="D688" s="8" t="s">
        <v>330</v>
      </c>
      <c r="E688" s="64">
        <v>71.77536600000002</v>
      </c>
      <c r="F688" s="10"/>
    </row>
    <row r="689" spans="1:6" ht="15.75" hidden="1" customHeight="1">
      <c r="A689" s="33" t="s">
        <v>15</v>
      </c>
      <c r="B689" s="45">
        <v>3105485279</v>
      </c>
      <c r="C689" s="46" t="s">
        <v>329</v>
      </c>
      <c r="D689" s="8" t="s">
        <v>331</v>
      </c>
      <c r="E689" s="65">
        <v>328.59705846370002</v>
      </c>
      <c r="F689" s="10"/>
    </row>
    <row r="690" spans="1:6" ht="15.75" hidden="1" customHeight="1">
      <c r="A690" s="33" t="s">
        <v>15</v>
      </c>
      <c r="B690" s="45">
        <v>3105485279</v>
      </c>
      <c r="C690" s="46" t="s">
        <v>329</v>
      </c>
      <c r="D690" s="8" t="s">
        <v>332</v>
      </c>
      <c r="E690" s="65">
        <v>328.59705846370002</v>
      </c>
      <c r="F690" s="10"/>
    </row>
    <row r="691" spans="1:6" ht="15.75" hidden="1" customHeight="1">
      <c r="A691" s="33" t="s">
        <v>15</v>
      </c>
      <c r="B691" s="36">
        <v>3660079200</v>
      </c>
      <c r="C691" s="35" t="s">
        <v>333</v>
      </c>
      <c r="D691" s="8" t="s">
        <v>327</v>
      </c>
      <c r="E691" s="64">
        <v>301.76980000000003</v>
      </c>
      <c r="F691" s="10"/>
    </row>
    <row r="692" spans="1:6" ht="15.75" hidden="1" customHeight="1">
      <c r="A692" s="33" t="s">
        <v>15</v>
      </c>
      <c r="B692" s="36">
        <v>2606240200</v>
      </c>
      <c r="C692" s="35" t="s">
        <v>334</v>
      </c>
      <c r="D692" s="8" t="s">
        <v>335</v>
      </c>
      <c r="E692" s="64">
        <f>1662.89-1366.38</f>
        <v>296.51</v>
      </c>
      <c r="F692" s="10"/>
    </row>
    <row r="693" spans="1:6" ht="15.75" hidden="1" customHeight="1">
      <c r="A693" s="33" t="s">
        <v>15</v>
      </c>
      <c r="B693" s="36">
        <v>2606240200</v>
      </c>
      <c r="C693" s="35" t="s">
        <v>334</v>
      </c>
      <c r="D693" s="8" t="s">
        <v>327</v>
      </c>
      <c r="E693" s="64">
        <v>1629.5398</v>
      </c>
      <c r="F693" s="10"/>
    </row>
    <row r="694" spans="1:6" ht="15.75" hidden="1" customHeight="1">
      <c r="A694" s="33" t="s">
        <v>15</v>
      </c>
      <c r="B694" s="66">
        <v>3273300230</v>
      </c>
      <c r="C694" s="41" t="s">
        <v>336</v>
      </c>
      <c r="D694" s="8" t="s">
        <v>337</v>
      </c>
      <c r="E694" s="64">
        <v>1274.6600000000001</v>
      </c>
      <c r="F694" s="15" t="s">
        <v>17</v>
      </c>
    </row>
    <row r="695" spans="1:6" ht="15.75" hidden="1" customHeight="1">
      <c r="A695" s="33" t="s">
        <v>15</v>
      </c>
      <c r="B695" s="66">
        <v>45961310230</v>
      </c>
      <c r="C695" s="41" t="s">
        <v>338</v>
      </c>
      <c r="D695" s="8" t="s">
        <v>337</v>
      </c>
      <c r="E695" s="67">
        <v>-100</v>
      </c>
      <c r="F695" s="10" t="s">
        <v>339</v>
      </c>
    </row>
    <row r="696" spans="1:6" ht="15.75" hidden="1" customHeight="1">
      <c r="A696" s="33" t="s">
        <v>15</v>
      </c>
      <c r="B696" s="45">
        <v>23511281253</v>
      </c>
      <c r="C696" s="49" t="s">
        <v>340</v>
      </c>
      <c r="D696" s="8" t="s">
        <v>327</v>
      </c>
      <c r="E696" s="64">
        <v>15.96654999999987</v>
      </c>
      <c r="F696" s="10"/>
    </row>
    <row r="697" spans="1:6" ht="15.75" hidden="1" customHeight="1">
      <c r="A697" s="33" t="s">
        <v>15</v>
      </c>
      <c r="B697" s="36">
        <v>93478194253</v>
      </c>
      <c r="C697" s="47" t="s">
        <v>341</v>
      </c>
      <c r="D697" s="8" t="s">
        <v>323</v>
      </c>
      <c r="E697" s="64">
        <f>470.562337531575-202.35</f>
        <v>268.21233753157503</v>
      </c>
      <c r="F697" s="10"/>
    </row>
    <row r="698" spans="1:6" ht="15.75" hidden="1" customHeight="1">
      <c r="A698" s="33" t="s">
        <v>15</v>
      </c>
      <c r="B698" s="36">
        <v>93478194253</v>
      </c>
      <c r="C698" s="47" t="s">
        <v>341</v>
      </c>
      <c r="D698" s="8" t="s">
        <v>325</v>
      </c>
      <c r="E698" s="64">
        <f>470.56-219.51</f>
        <v>251.05</v>
      </c>
      <c r="F698" s="10"/>
    </row>
    <row r="699" spans="1:6" ht="15.75" hidden="1" customHeight="1">
      <c r="A699" s="33" t="s">
        <v>15</v>
      </c>
      <c r="B699" s="36">
        <v>308600240</v>
      </c>
      <c r="C699" s="43" t="s">
        <v>342</v>
      </c>
      <c r="D699" s="8" t="s">
        <v>343</v>
      </c>
      <c r="E699" s="68">
        <v>431.49</v>
      </c>
      <c r="F699" s="15" t="s">
        <v>27</v>
      </c>
    </row>
    <row r="700" spans="1:6" ht="15.75" hidden="1" customHeight="1">
      <c r="A700" s="33" t="s">
        <v>15</v>
      </c>
      <c r="B700" s="36">
        <v>29621194253</v>
      </c>
      <c r="C700" s="35" t="s">
        <v>344</v>
      </c>
      <c r="D700" s="8" t="s">
        <v>335</v>
      </c>
      <c r="E700" s="67">
        <f>1309.2-1201.97</f>
        <v>107.23000000000002</v>
      </c>
      <c r="F700" s="10"/>
    </row>
    <row r="701" spans="1:6" ht="15.75" hidden="1" customHeight="1">
      <c r="A701" s="33" t="s">
        <v>15</v>
      </c>
      <c r="B701" s="36">
        <v>29621194253</v>
      </c>
      <c r="C701" s="35" t="s">
        <v>344</v>
      </c>
      <c r="D701" s="8" t="s">
        <v>327</v>
      </c>
      <c r="E701" s="64">
        <v>1282.9365499999999</v>
      </c>
      <c r="F701" s="10"/>
    </row>
    <row r="702" spans="1:6" ht="15.75" hidden="1" customHeight="1">
      <c r="A702" s="33" t="s">
        <v>15</v>
      </c>
      <c r="B702" s="36">
        <v>4904087291</v>
      </c>
      <c r="C702" s="35" t="s">
        <v>345</v>
      </c>
      <c r="D702" s="8" t="s">
        <v>346</v>
      </c>
      <c r="E702" s="64">
        <v>637.33000000000004</v>
      </c>
      <c r="F702" s="15" t="s">
        <v>17</v>
      </c>
    </row>
    <row r="703" spans="1:6" ht="15.75" hidden="1" customHeight="1">
      <c r="A703" s="33" t="s">
        <v>15</v>
      </c>
      <c r="B703" s="36">
        <v>4261755220</v>
      </c>
      <c r="C703" s="43" t="s">
        <v>347</v>
      </c>
      <c r="D703" s="8" t="s">
        <v>327</v>
      </c>
      <c r="E703" s="64">
        <v>562.08989999999994</v>
      </c>
      <c r="F703" s="10"/>
    </row>
    <row r="704" spans="1:6" ht="15.75" hidden="1" customHeight="1">
      <c r="A704" s="33" t="s">
        <v>15</v>
      </c>
      <c r="B704" s="45">
        <v>17140005249</v>
      </c>
      <c r="C704" s="47" t="s">
        <v>348</v>
      </c>
      <c r="D704" s="8" t="s">
        <v>325</v>
      </c>
      <c r="E704" s="64">
        <v>475.35371259472504</v>
      </c>
      <c r="F704" s="10"/>
    </row>
    <row r="705" spans="1:6" ht="15.75" hidden="1" customHeight="1">
      <c r="A705" s="33" t="s">
        <v>15</v>
      </c>
      <c r="B705" s="45">
        <v>17140005249</v>
      </c>
      <c r="C705" s="47" t="s">
        <v>348</v>
      </c>
      <c r="D705" s="8" t="s">
        <v>321</v>
      </c>
      <c r="E705" s="64">
        <v>475.35371259472504</v>
      </c>
      <c r="F705" s="10"/>
    </row>
    <row r="706" spans="1:6" ht="15.75" hidden="1" customHeight="1">
      <c r="A706" s="33" t="s">
        <v>15</v>
      </c>
      <c r="B706" s="36">
        <v>17072573291</v>
      </c>
      <c r="C706" s="43" t="s">
        <v>349</v>
      </c>
      <c r="D706" s="8" t="s">
        <v>327</v>
      </c>
      <c r="E706" s="64">
        <v>814.76990000000001</v>
      </c>
      <c r="F706" s="10"/>
    </row>
    <row r="707" spans="1:6" ht="15.75" hidden="1" customHeight="1">
      <c r="A707" s="33" t="s">
        <v>15</v>
      </c>
      <c r="B707" s="36">
        <v>39714810272</v>
      </c>
      <c r="C707" s="35" t="s">
        <v>350</v>
      </c>
      <c r="D707" s="8" t="s">
        <v>327</v>
      </c>
      <c r="E707" s="64">
        <v>132.74980000000005</v>
      </c>
      <c r="F707" s="10"/>
    </row>
    <row r="708" spans="1:6" ht="15.75" hidden="1" customHeight="1">
      <c r="A708" s="33" t="s">
        <v>15</v>
      </c>
      <c r="B708" s="18">
        <v>1976743214</v>
      </c>
      <c r="C708" s="10" t="s">
        <v>351</v>
      </c>
      <c r="D708" s="8" t="s">
        <v>327</v>
      </c>
      <c r="E708" s="64">
        <v>1123.7996000000001</v>
      </c>
      <c r="F708" s="10"/>
    </row>
    <row r="709" spans="1:6" ht="15.75" hidden="1" customHeight="1">
      <c r="A709" s="33" t="s">
        <v>15</v>
      </c>
      <c r="B709" s="18">
        <v>1224506200</v>
      </c>
      <c r="C709" s="10" t="s">
        <v>352</v>
      </c>
      <c r="D709" s="8" t="s">
        <v>327</v>
      </c>
      <c r="E709" s="64">
        <v>108.0898000000002</v>
      </c>
      <c r="F709" s="10"/>
    </row>
    <row r="710" spans="1:6" ht="15.75" hidden="1" customHeight="1">
      <c r="A710" s="33" t="s">
        <v>15</v>
      </c>
      <c r="B710" s="36">
        <v>5674263353</v>
      </c>
      <c r="C710" s="35" t="s">
        <v>353</v>
      </c>
      <c r="D710" s="8" t="s">
        <v>335</v>
      </c>
      <c r="E710" s="64">
        <v>831.44714567323331</v>
      </c>
      <c r="F710" s="10"/>
    </row>
    <row r="711" spans="1:6" ht="15.75" hidden="1" customHeight="1">
      <c r="A711" s="33" t="s">
        <v>15</v>
      </c>
      <c r="B711" s="36">
        <v>5674263353</v>
      </c>
      <c r="C711" s="35" t="s">
        <v>353</v>
      </c>
      <c r="D711" s="8" t="s">
        <v>327</v>
      </c>
      <c r="E711" s="64">
        <v>1179.9198000000001</v>
      </c>
      <c r="F711" s="10"/>
    </row>
    <row r="712" spans="1:6" ht="15.75" hidden="1" customHeight="1">
      <c r="A712" s="33" t="s">
        <v>15</v>
      </c>
      <c r="B712" s="36">
        <v>69672504268</v>
      </c>
      <c r="C712" s="43" t="s">
        <v>354</v>
      </c>
      <c r="D712" s="8" t="s">
        <v>332</v>
      </c>
      <c r="E712" s="67">
        <v>-431.60400499253319</v>
      </c>
      <c r="F712" s="10" t="s">
        <v>355</v>
      </c>
    </row>
    <row r="713" spans="1:6" ht="15.75" hidden="1" customHeight="1">
      <c r="A713" s="33" t="s">
        <v>15</v>
      </c>
      <c r="B713" s="36">
        <v>69672504268</v>
      </c>
      <c r="C713" s="43" t="s">
        <v>354</v>
      </c>
      <c r="D713" s="8" t="s">
        <v>343</v>
      </c>
      <c r="E713" s="68">
        <f>2996.06-273.7-138.3-477.75-477.75-831.45</f>
        <v>797.1099999999999</v>
      </c>
      <c r="F713" s="10"/>
    </row>
    <row r="714" spans="1:6" ht="15.75" hidden="1" customHeight="1">
      <c r="A714" s="33" t="s">
        <v>15</v>
      </c>
      <c r="B714" s="36">
        <v>69672504268</v>
      </c>
      <c r="C714" s="43" t="s">
        <v>354</v>
      </c>
      <c r="D714" s="8" t="s">
        <v>335</v>
      </c>
      <c r="E714" s="64">
        <v>3588.684229751867</v>
      </c>
      <c r="F714" s="10"/>
    </row>
    <row r="715" spans="1:6" ht="15.75" hidden="1" customHeight="1">
      <c r="A715" s="33" t="s">
        <v>15</v>
      </c>
      <c r="B715" s="36">
        <v>69672504268</v>
      </c>
      <c r="C715" s="43" t="s">
        <v>354</v>
      </c>
      <c r="D715" s="8" t="s">
        <v>327</v>
      </c>
      <c r="E715" s="64">
        <v>3516.7020000000002</v>
      </c>
      <c r="F715" s="10"/>
    </row>
    <row r="716" spans="1:6" ht="15.75" hidden="1" customHeight="1">
      <c r="A716" s="33" t="s">
        <v>15</v>
      </c>
      <c r="B716" s="36">
        <v>81993153268</v>
      </c>
      <c r="C716" s="35" t="s">
        <v>356</v>
      </c>
      <c r="D716" s="8" t="s">
        <v>327</v>
      </c>
      <c r="E716" s="64">
        <v>763.36259999999993</v>
      </c>
      <c r="F716" s="10"/>
    </row>
    <row r="717" spans="1:6" ht="15.75" hidden="1" customHeight="1">
      <c r="A717" s="33" t="s">
        <v>15</v>
      </c>
      <c r="B717" s="36">
        <v>3303659249</v>
      </c>
      <c r="C717" s="35" t="s">
        <v>357</v>
      </c>
      <c r="D717" s="8" t="s">
        <v>327</v>
      </c>
      <c r="E717" s="64">
        <v>814.76990000000001</v>
      </c>
      <c r="F717" s="10"/>
    </row>
    <row r="718" spans="1:6" ht="15.75" hidden="1" customHeight="1">
      <c r="A718" s="33" t="s">
        <v>15</v>
      </c>
      <c r="B718" s="36">
        <v>9543945268</v>
      </c>
      <c r="C718" s="35" t="s">
        <v>358</v>
      </c>
      <c r="D718" s="8" t="s">
        <v>327</v>
      </c>
      <c r="E718" s="64">
        <v>8.5199000000000069</v>
      </c>
      <c r="F718" s="10"/>
    </row>
    <row r="719" spans="1:6" ht="15.75" hidden="1" customHeight="1">
      <c r="A719" s="33" t="s">
        <v>15</v>
      </c>
      <c r="B719" s="36">
        <v>10482687215</v>
      </c>
      <c r="C719" s="35" t="s">
        <v>359</v>
      </c>
      <c r="D719" s="8" t="s">
        <v>360</v>
      </c>
      <c r="E719" s="67">
        <f>272.37-81-272.37</f>
        <v>-81</v>
      </c>
      <c r="F719" s="10" t="s">
        <v>355</v>
      </c>
    </row>
    <row r="720" spans="1:6" ht="15.75" hidden="1" customHeight="1">
      <c r="A720" s="33" t="s">
        <v>15</v>
      </c>
      <c r="B720" s="36">
        <v>10482687215</v>
      </c>
      <c r="C720" s="35" t="s">
        <v>359</v>
      </c>
      <c r="D720" s="8" t="s">
        <v>327</v>
      </c>
      <c r="E720" s="67">
        <v>277.33690000000024</v>
      </c>
      <c r="F720" s="10"/>
    </row>
    <row r="721" spans="1:6" ht="15.75" hidden="1" customHeight="1">
      <c r="A721" s="33" t="s">
        <v>15</v>
      </c>
      <c r="B721" s="36">
        <v>74122800234</v>
      </c>
      <c r="C721" s="47" t="s">
        <v>361</v>
      </c>
      <c r="D721" s="8" t="s">
        <v>327</v>
      </c>
      <c r="E721" s="64">
        <v>468.16665</v>
      </c>
      <c r="F721" s="10"/>
    </row>
    <row r="722" spans="1:6" ht="15.75" hidden="1" customHeight="1">
      <c r="A722" s="33" t="s">
        <v>15</v>
      </c>
      <c r="B722" s="36">
        <v>30409535249</v>
      </c>
      <c r="C722" s="43" t="s">
        <v>362</v>
      </c>
      <c r="D722" s="8" t="s">
        <v>335</v>
      </c>
      <c r="E722" s="64">
        <f>615.44-500</f>
        <v>115.44000000000005</v>
      </c>
      <c r="F722" s="10"/>
    </row>
    <row r="723" spans="1:6" ht="15.75" hidden="1" customHeight="1">
      <c r="A723" s="33" t="s">
        <v>15</v>
      </c>
      <c r="B723" s="36">
        <v>30409535249</v>
      </c>
      <c r="C723" s="43" t="s">
        <v>362</v>
      </c>
      <c r="D723" s="8" t="s">
        <v>327</v>
      </c>
      <c r="E723" s="64">
        <v>814.76990000000001</v>
      </c>
      <c r="F723" s="10"/>
    </row>
    <row r="724" spans="1:6" ht="15.75" hidden="1" customHeight="1">
      <c r="A724" s="33" t="s">
        <v>15</v>
      </c>
      <c r="B724" s="45">
        <v>11648856268</v>
      </c>
      <c r="C724" s="46" t="s">
        <v>363</v>
      </c>
      <c r="D724" s="8" t="s">
        <v>327</v>
      </c>
      <c r="E724" s="64">
        <v>537.79989999999998</v>
      </c>
      <c r="F724" s="10"/>
    </row>
    <row r="725" spans="1:6" ht="15.75" hidden="1" customHeight="1">
      <c r="A725" s="33" t="s">
        <v>15</v>
      </c>
      <c r="B725" s="36">
        <v>8149380272</v>
      </c>
      <c r="C725" s="35" t="s">
        <v>364</v>
      </c>
      <c r="D725" s="8" t="s">
        <v>327</v>
      </c>
      <c r="E725" s="64">
        <v>814.76990000000001</v>
      </c>
      <c r="F725" s="10"/>
    </row>
    <row r="726" spans="1:6" ht="15.75" hidden="1" customHeight="1">
      <c r="A726" s="33" t="s">
        <v>15</v>
      </c>
      <c r="B726" s="36">
        <v>73273260220</v>
      </c>
      <c r="C726" s="35" t="s">
        <v>365</v>
      </c>
      <c r="D726" s="8" t="s">
        <v>327</v>
      </c>
      <c r="E726" s="64">
        <v>262.16980000000012</v>
      </c>
      <c r="F726" s="10"/>
    </row>
    <row r="727" spans="1:6" ht="15.75" hidden="1" customHeight="1">
      <c r="A727" s="33" t="s">
        <v>15</v>
      </c>
      <c r="B727" s="18">
        <v>45542430287</v>
      </c>
      <c r="C727" s="10" t="s">
        <v>366</v>
      </c>
      <c r="D727" s="8" t="s">
        <v>327</v>
      </c>
      <c r="E727" s="64">
        <v>468.16665</v>
      </c>
      <c r="F727" s="10"/>
    </row>
    <row r="728" spans="1:6" ht="15.75" hidden="1" customHeight="1">
      <c r="A728" s="33" t="s">
        <v>15</v>
      </c>
      <c r="B728" s="18">
        <v>10979042291</v>
      </c>
      <c r="C728" s="10" t="s">
        <v>367</v>
      </c>
      <c r="D728" s="8" t="s">
        <v>327</v>
      </c>
      <c r="E728" s="64">
        <v>477.13990000000001</v>
      </c>
      <c r="F728" s="10"/>
    </row>
    <row r="729" spans="1:6" ht="15.75" hidden="1" customHeight="1">
      <c r="A729" s="33" t="s">
        <v>15</v>
      </c>
      <c r="B729" s="18">
        <v>4721977204</v>
      </c>
      <c r="C729" s="10" t="s">
        <v>368</v>
      </c>
      <c r="D729" s="8" t="s">
        <v>327</v>
      </c>
      <c r="E729" s="64">
        <v>302.99980000000005</v>
      </c>
      <c r="F729" s="10"/>
    </row>
    <row r="730" spans="1:6" ht="15.75" hidden="1" customHeight="1">
      <c r="A730" s="33" t="s">
        <v>15</v>
      </c>
      <c r="B730" s="36">
        <v>62006215</v>
      </c>
      <c r="C730" s="35" t="s">
        <v>369</v>
      </c>
      <c r="D730" s="8" t="s">
        <v>343</v>
      </c>
      <c r="E730" s="69">
        <f>1662.89-824.09-831.45</f>
        <v>7.3500000000000227</v>
      </c>
      <c r="F730" s="10"/>
    </row>
    <row r="731" spans="1:6" ht="15.75" hidden="1" customHeight="1">
      <c r="A731" s="33" t="s">
        <v>15</v>
      </c>
      <c r="B731" s="36">
        <v>62006215</v>
      </c>
      <c r="C731" s="35" t="s">
        <v>369</v>
      </c>
      <c r="D731" s="8" t="s">
        <v>335</v>
      </c>
      <c r="E731" s="67">
        <f>1662.89-548.5</f>
        <v>1114.3900000000001</v>
      </c>
      <c r="F731" s="10"/>
    </row>
    <row r="732" spans="1:6" ht="15.75" hidden="1" customHeight="1">
      <c r="A732" s="33" t="s">
        <v>15</v>
      </c>
      <c r="B732" s="36">
        <v>62006215</v>
      </c>
      <c r="C732" s="35" t="s">
        <v>369</v>
      </c>
      <c r="D732" s="8" t="s">
        <v>327</v>
      </c>
      <c r="E732" s="64">
        <v>1629.5398</v>
      </c>
      <c r="F732" s="10"/>
    </row>
    <row r="733" spans="1:6" ht="15.75" hidden="1" customHeight="1">
      <c r="A733" s="33" t="s">
        <v>15</v>
      </c>
      <c r="B733" s="36">
        <v>10792511204</v>
      </c>
      <c r="C733" s="35" t="s">
        <v>370</v>
      </c>
      <c r="D733" s="8" t="s">
        <v>327</v>
      </c>
      <c r="E733" s="64">
        <v>660.6724999999999</v>
      </c>
      <c r="F733" s="10"/>
    </row>
    <row r="734" spans="1:6" ht="15.75" hidden="1" customHeight="1">
      <c r="A734" s="33" t="s">
        <v>15</v>
      </c>
      <c r="B734" s="36">
        <v>2851032291</v>
      </c>
      <c r="C734" s="35" t="s">
        <v>371</v>
      </c>
      <c r="D734" s="8" t="s">
        <v>327</v>
      </c>
      <c r="E734" s="64">
        <v>300.81979999999999</v>
      </c>
      <c r="F734" s="10"/>
    </row>
    <row r="735" spans="1:6" ht="15.75" hidden="1" customHeight="1">
      <c r="A735" s="33" t="s">
        <v>15</v>
      </c>
      <c r="B735" s="45">
        <v>13653717272</v>
      </c>
      <c r="C735" s="38" t="s">
        <v>372</v>
      </c>
      <c r="D735" s="8" t="s">
        <v>327</v>
      </c>
      <c r="E735" s="64">
        <v>19.819899999999961</v>
      </c>
      <c r="F735" s="10"/>
    </row>
    <row r="736" spans="1:6" ht="15.75" hidden="1" customHeight="1">
      <c r="A736" s="33" t="s">
        <v>15</v>
      </c>
      <c r="B736" s="36">
        <v>4231376204</v>
      </c>
      <c r="C736" s="38" t="s">
        <v>373</v>
      </c>
      <c r="D736" s="8" t="s">
        <v>325</v>
      </c>
      <c r="E736" s="64">
        <v>1662.8942913464666</v>
      </c>
      <c r="F736" s="10"/>
    </row>
    <row r="737" spans="1:6" ht="15.75" hidden="1" customHeight="1">
      <c r="A737" s="33" t="s">
        <v>15</v>
      </c>
      <c r="B737" s="36">
        <v>4231376204</v>
      </c>
      <c r="C737" s="38" t="s">
        <v>373</v>
      </c>
      <c r="D737" s="8" t="s">
        <v>321</v>
      </c>
      <c r="E737" s="64">
        <v>15.914291346466598</v>
      </c>
      <c r="F737" s="10"/>
    </row>
    <row r="738" spans="1:6" ht="15.75" hidden="1" customHeight="1">
      <c r="A738" s="33" t="s">
        <v>15</v>
      </c>
      <c r="B738" s="36">
        <v>4231376204</v>
      </c>
      <c r="C738" s="38" t="s">
        <v>373</v>
      </c>
      <c r="D738" s="8" t="s">
        <v>374</v>
      </c>
      <c r="E738" s="68">
        <v>1662.8942913464666</v>
      </c>
      <c r="F738" s="10"/>
    </row>
    <row r="739" spans="1:6" ht="15.75" hidden="1" customHeight="1">
      <c r="A739" s="33" t="s">
        <v>15</v>
      </c>
      <c r="B739" s="18">
        <v>17445876200</v>
      </c>
      <c r="C739" s="10" t="s">
        <v>375</v>
      </c>
      <c r="D739" s="8" t="s">
        <v>327</v>
      </c>
      <c r="E739" s="68">
        <v>182.87990000000002</v>
      </c>
      <c r="F739" s="10"/>
    </row>
    <row r="740" spans="1:6" ht="15.75" hidden="1" customHeight="1">
      <c r="A740" s="33" t="s">
        <v>15</v>
      </c>
      <c r="B740" s="18">
        <v>11607211220</v>
      </c>
      <c r="C740" s="10" t="s">
        <v>376</v>
      </c>
      <c r="D740" s="8" t="s">
        <v>327</v>
      </c>
      <c r="E740" s="68">
        <v>1535.6439</v>
      </c>
      <c r="F740" s="10"/>
    </row>
    <row r="741" spans="1:6" ht="15.75" hidden="1" customHeight="1">
      <c r="A741" s="33" t="s">
        <v>15</v>
      </c>
      <c r="B741" s="18">
        <v>42676185268</v>
      </c>
      <c r="C741" s="10" t="s">
        <v>377</v>
      </c>
      <c r="D741" s="8" t="s">
        <v>327</v>
      </c>
      <c r="E741" s="68">
        <v>191.77260000000001</v>
      </c>
      <c r="F741" s="10"/>
    </row>
    <row r="742" spans="1:6" ht="15.75" hidden="1" customHeight="1">
      <c r="A742" s="33" t="s">
        <v>15</v>
      </c>
      <c r="B742" s="18">
        <v>56274734287</v>
      </c>
      <c r="C742" s="10" t="s">
        <v>378</v>
      </c>
      <c r="D742" s="8" t="s">
        <v>327</v>
      </c>
      <c r="E742" s="68">
        <v>243.40989999999999</v>
      </c>
      <c r="F742" s="10"/>
    </row>
    <row r="743" spans="1:6" ht="15.75" hidden="1" customHeight="1">
      <c r="A743" s="33" t="s">
        <v>15</v>
      </c>
      <c r="B743" s="18">
        <v>10452966272</v>
      </c>
      <c r="C743" s="10" t="s">
        <v>379</v>
      </c>
      <c r="D743" s="8" t="s">
        <v>327</v>
      </c>
      <c r="E743" s="68">
        <v>81.299800000000005</v>
      </c>
      <c r="F743" s="10"/>
    </row>
    <row r="744" spans="1:6" ht="15.75" hidden="1" customHeight="1">
      <c r="A744" s="33" t="s">
        <v>15</v>
      </c>
      <c r="B744" s="18">
        <v>7642644272</v>
      </c>
      <c r="C744" s="10" t="s">
        <v>380</v>
      </c>
      <c r="D744" s="8" t="s">
        <v>327</v>
      </c>
      <c r="E744" s="68">
        <v>814.76990000000001</v>
      </c>
      <c r="F744" s="10"/>
    </row>
    <row r="745" spans="1:6" ht="15.75" hidden="1" customHeight="1">
      <c r="A745" s="33" t="s">
        <v>15</v>
      </c>
      <c r="B745" s="45">
        <v>5912636291</v>
      </c>
      <c r="C745" s="35" t="s">
        <v>381</v>
      </c>
      <c r="D745" s="8" t="s">
        <v>321</v>
      </c>
      <c r="E745" s="64">
        <v>298.21365083341675</v>
      </c>
      <c r="F745" s="10"/>
    </row>
    <row r="746" spans="1:6" ht="15.75" hidden="1" customHeight="1">
      <c r="A746" s="33" t="s">
        <v>15</v>
      </c>
      <c r="B746" s="45">
        <v>5912636291</v>
      </c>
      <c r="C746" s="35" t="s">
        <v>381</v>
      </c>
      <c r="D746" s="8" t="s">
        <v>327</v>
      </c>
      <c r="E746" s="64">
        <v>1241.7325000000001</v>
      </c>
      <c r="F746" s="10"/>
    </row>
    <row r="747" spans="1:6" ht="15.75" hidden="1" customHeight="1">
      <c r="A747" s="33" t="s">
        <v>15</v>
      </c>
      <c r="B747" s="36">
        <v>26280027287</v>
      </c>
      <c r="C747" s="35" t="s">
        <v>382</v>
      </c>
      <c r="D747" s="8" t="s">
        <v>323</v>
      </c>
      <c r="E747" s="64">
        <v>750.94</v>
      </c>
      <c r="F747" s="15" t="s">
        <v>27</v>
      </c>
    </row>
    <row r="748" spans="1:6" ht="15.75" hidden="1" customHeight="1">
      <c r="A748" s="33" t="s">
        <v>15</v>
      </c>
      <c r="B748" s="66">
        <v>10491317204</v>
      </c>
      <c r="C748" s="41" t="s">
        <v>383</v>
      </c>
      <c r="D748" s="8" t="s">
        <v>327</v>
      </c>
      <c r="E748" s="64">
        <v>394.83654999999987</v>
      </c>
      <c r="F748" s="10"/>
    </row>
    <row r="749" spans="1:6" ht="15.75" hidden="1" customHeight="1">
      <c r="A749" s="33" t="s">
        <v>15</v>
      </c>
      <c r="B749" s="18">
        <v>26721996200</v>
      </c>
      <c r="C749" s="10" t="s">
        <v>384</v>
      </c>
      <c r="D749" s="8" t="s">
        <v>327</v>
      </c>
      <c r="E749" s="64">
        <v>274.53980000000001</v>
      </c>
      <c r="F749" s="10"/>
    </row>
    <row r="750" spans="1:6" ht="15.75" hidden="1" customHeight="1">
      <c r="A750" s="33" t="s">
        <v>15</v>
      </c>
      <c r="B750" s="18">
        <v>32718950234</v>
      </c>
      <c r="C750" s="10" t="s">
        <v>385</v>
      </c>
      <c r="D750" s="8" t="s">
        <v>327</v>
      </c>
      <c r="E750" s="67">
        <v>86.346650000000011</v>
      </c>
      <c r="F750" s="10"/>
    </row>
    <row r="751" spans="1:6" ht="15.75" hidden="1" customHeight="1">
      <c r="A751" s="33" t="s">
        <v>15</v>
      </c>
      <c r="B751" s="36">
        <v>12179485204</v>
      </c>
      <c r="C751" s="57" t="s">
        <v>386</v>
      </c>
      <c r="D751" s="8" t="s">
        <v>387</v>
      </c>
      <c r="E751" s="64">
        <f>734.46-714.46-15</f>
        <v>5</v>
      </c>
      <c r="F751" s="10"/>
    </row>
    <row r="752" spans="1:6" ht="15.75" hidden="1" customHeight="1">
      <c r="A752" s="33" t="s">
        <v>15</v>
      </c>
      <c r="B752" s="36">
        <v>12179485204</v>
      </c>
      <c r="C752" s="57" t="s">
        <v>386</v>
      </c>
      <c r="D752" s="8" t="s">
        <v>323</v>
      </c>
      <c r="E752" s="64">
        <v>814.76990000000001</v>
      </c>
      <c r="F752" s="10"/>
    </row>
    <row r="753" spans="1:6" ht="15.75" hidden="1" customHeight="1">
      <c r="A753" s="33" t="s">
        <v>15</v>
      </c>
      <c r="B753" s="36">
        <v>26665751287</v>
      </c>
      <c r="C753" s="35" t="s">
        <v>388</v>
      </c>
      <c r="D753" s="8" t="s">
        <v>327</v>
      </c>
      <c r="E753" s="67">
        <v>12.896650000000022</v>
      </c>
      <c r="F753" s="10"/>
    </row>
    <row r="754" spans="1:6" ht="15.75" hidden="1" customHeight="1">
      <c r="A754" s="33" t="s">
        <v>15</v>
      </c>
      <c r="B754" s="36">
        <v>41020057220</v>
      </c>
      <c r="C754" s="57" t="s">
        <v>389</v>
      </c>
      <c r="D754" s="8" t="s">
        <v>321</v>
      </c>
      <c r="E754" s="64">
        <v>831.44714567323331</v>
      </c>
      <c r="F754" s="10"/>
    </row>
    <row r="755" spans="1:6" ht="15.75" hidden="1" customHeight="1">
      <c r="A755" s="33" t="s">
        <v>15</v>
      </c>
      <c r="B755" s="36">
        <v>41020057220</v>
      </c>
      <c r="C755" s="57" t="s">
        <v>389</v>
      </c>
      <c r="D755" s="8" t="s">
        <v>374</v>
      </c>
      <c r="E755" s="64">
        <v>831.44714567323331</v>
      </c>
      <c r="F755" s="10"/>
    </row>
    <row r="756" spans="1:6" ht="15.75" hidden="1" customHeight="1">
      <c r="A756" s="33" t="s">
        <v>15</v>
      </c>
      <c r="B756" s="36">
        <v>26562995272</v>
      </c>
      <c r="C756" s="35" t="s">
        <v>390</v>
      </c>
      <c r="D756" s="8" t="s">
        <v>327</v>
      </c>
      <c r="E756" s="64">
        <v>1109.96585</v>
      </c>
      <c r="F756" s="10"/>
    </row>
    <row r="757" spans="1:6" ht="15.75" hidden="1" customHeight="1">
      <c r="A757" s="33" t="s">
        <v>15</v>
      </c>
      <c r="B757" s="36">
        <v>16547136272</v>
      </c>
      <c r="C757" s="35" t="s">
        <v>391</v>
      </c>
      <c r="D757" s="8" t="s">
        <v>327</v>
      </c>
      <c r="E757" s="64">
        <v>828.60365000000002</v>
      </c>
      <c r="F757" s="10"/>
    </row>
    <row r="758" spans="1:6" ht="15.75" hidden="1" customHeight="1">
      <c r="A758" s="33" t="s">
        <v>15</v>
      </c>
      <c r="B758" s="45">
        <v>5755123268</v>
      </c>
      <c r="C758" s="46" t="s">
        <v>392</v>
      </c>
      <c r="D758" s="8" t="s">
        <v>321</v>
      </c>
      <c r="E758" s="64">
        <f>833.94-275</f>
        <v>558.94000000000005</v>
      </c>
      <c r="F758" s="10"/>
    </row>
    <row r="759" spans="1:6" ht="15.75" hidden="1" customHeight="1">
      <c r="A759" s="33" t="s">
        <v>15</v>
      </c>
      <c r="B759" s="45">
        <v>5755123268</v>
      </c>
      <c r="C759" s="46" t="s">
        <v>392</v>
      </c>
      <c r="D759" s="8" t="s">
        <v>374</v>
      </c>
      <c r="E759" s="69">
        <f>717.07-248.46-579.54</f>
        <v>-110.92999999999995</v>
      </c>
      <c r="F759" s="10"/>
    </row>
    <row r="760" spans="1:6" ht="15.75" hidden="1" customHeight="1">
      <c r="A760" s="33" t="s">
        <v>15</v>
      </c>
      <c r="B760" s="45">
        <v>5755123268</v>
      </c>
      <c r="C760" s="46" t="s">
        <v>392</v>
      </c>
      <c r="D760" s="8" t="s">
        <v>335</v>
      </c>
      <c r="E760" s="64">
        <f>275-170.17</f>
        <v>104.83000000000001</v>
      </c>
      <c r="F760" s="10"/>
    </row>
    <row r="761" spans="1:6" ht="15.75" hidden="1" customHeight="1">
      <c r="A761" s="33" t="s">
        <v>15</v>
      </c>
      <c r="B761" s="45">
        <v>5755123268</v>
      </c>
      <c r="C761" s="46" t="s">
        <v>392</v>
      </c>
      <c r="D761" s="8" t="s">
        <v>327</v>
      </c>
      <c r="E761" s="64">
        <v>814.76990000000001</v>
      </c>
      <c r="F761" s="15"/>
    </row>
    <row r="762" spans="1:6" ht="15.75" hidden="1" customHeight="1">
      <c r="A762" s="33" t="s">
        <v>15</v>
      </c>
      <c r="B762" s="70">
        <v>42696569215</v>
      </c>
      <c r="C762" s="46" t="s">
        <v>393</v>
      </c>
      <c r="D762" s="8" t="s">
        <v>327</v>
      </c>
      <c r="E762" s="64">
        <v>750.94</v>
      </c>
      <c r="F762" s="15" t="s">
        <v>17</v>
      </c>
    </row>
    <row r="763" spans="1:6" ht="15.75" hidden="1" customHeight="1">
      <c r="A763" s="33" t="s">
        <v>15</v>
      </c>
      <c r="B763" s="36">
        <v>13600605291</v>
      </c>
      <c r="C763" s="35" t="s">
        <v>394</v>
      </c>
      <c r="D763" s="8" t="s">
        <v>327</v>
      </c>
      <c r="E763" s="64">
        <v>462.32990000000001</v>
      </c>
      <c r="F763" s="10"/>
    </row>
    <row r="764" spans="1:6" ht="15.75" hidden="1" customHeight="1">
      <c r="A764" s="33" t="s">
        <v>15</v>
      </c>
      <c r="B764" s="18">
        <v>4786386200</v>
      </c>
      <c r="C764" s="10" t="s">
        <v>395</v>
      </c>
      <c r="D764" s="8" t="s">
        <v>327</v>
      </c>
      <c r="E764" s="64">
        <v>44.019800000000032</v>
      </c>
      <c r="F764" s="10"/>
    </row>
    <row r="765" spans="1:6" ht="15.75" hidden="1" customHeight="1">
      <c r="A765" s="33" t="s">
        <v>15</v>
      </c>
      <c r="B765" s="18">
        <v>31316069249</v>
      </c>
      <c r="C765" s="10" t="s">
        <v>396</v>
      </c>
      <c r="D765" s="8" t="s">
        <v>327</v>
      </c>
      <c r="E765" s="64">
        <v>454.30990000000003</v>
      </c>
      <c r="F765" s="10"/>
    </row>
    <row r="766" spans="1:6" ht="15.75" hidden="1" customHeight="1">
      <c r="A766" s="33" t="s">
        <v>15</v>
      </c>
      <c r="B766" s="18">
        <v>34134190215</v>
      </c>
      <c r="C766" s="10" t="s">
        <v>397</v>
      </c>
      <c r="D766" s="8" t="s">
        <v>321</v>
      </c>
      <c r="E766" s="64">
        <v>750.94</v>
      </c>
      <c r="F766" s="15" t="s">
        <v>17</v>
      </c>
    </row>
    <row r="767" spans="1:6" ht="15.75" hidden="1" customHeight="1">
      <c r="A767" s="33" t="s">
        <v>15</v>
      </c>
      <c r="B767" s="18">
        <v>8219214287</v>
      </c>
      <c r="C767" s="10" t="s">
        <v>398</v>
      </c>
      <c r="D767" s="8" t="s">
        <v>399</v>
      </c>
      <c r="E767" s="64">
        <v>661.13</v>
      </c>
      <c r="F767" s="15" t="s">
        <v>17</v>
      </c>
    </row>
    <row r="768" spans="1:6" ht="15.75" hidden="1" customHeight="1">
      <c r="A768" s="33" t="s">
        <v>15</v>
      </c>
      <c r="B768" s="36">
        <v>10042768268</v>
      </c>
      <c r="C768" s="35" t="s">
        <v>400</v>
      </c>
      <c r="D768" s="8" t="s">
        <v>321</v>
      </c>
      <c r="E768" s="64">
        <v>750.94</v>
      </c>
      <c r="F768" s="15" t="s">
        <v>17</v>
      </c>
    </row>
    <row r="769" spans="1:6" ht="15.75" hidden="1" customHeight="1">
      <c r="A769" s="33" t="s">
        <v>15</v>
      </c>
      <c r="B769" s="36">
        <v>10042768268</v>
      </c>
      <c r="C769" s="35" t="s">
        <v>400</v>
      </c>
      <c r="D769" s="8" t="s">
        <v>374</v>
      </c>
      <c r="E769" s="64">
        <v>750.94</v>
      </c>
      <c r="F769" s="15" t="s">
        <v>17</v>
      </c>
    </row>
    <row r="770" spans="1:6" ht="15.75" hidden="1" customHeight="1">
      <c r="A770" s="33" t="s">
        <v>15</v>
      </c>
      <c r="B770" s="36">
        <v>275131220</v>
      </c>
      <c r="C770" s="43" t="s">
        <v>401</v>
      </c>
      <c r="D770" s="8" t="s">
        <v>327</v>
      </c>
      <c r="E770" s="64">
        <v>491.98990000000003</v>
      </c>
      <c r="F770" s="10"/>
    </row>
    <row r="771" spans="1:6" ht="15.75" hidden="1" customHeight="1">
      <c r="A771" s="33" t="s">
        <v>15</v>
      </c>
      <c r="B771" s="36">
        <v>48037826287</v>
      </c>
      <c r="C771" s="43" t="s">
        <v>402</v>
      </c>
      <c r="D771" s="8" t="s">
        <v>335</v>
      </c>
      <c r="E771" s="64">
        <v>708.8999</v>
      </c>
      <c r="F771" s="10"/>
    </row>
    <row r="772" spans="1:6" ht="15.75" hidden="1" customHeight="1">
      <c r="A772" s="33" t="s">
        <v>15</v>
      </c>
      <c r="B772" s="36">
        <v>48037826287</v>
      </c>
      <c r="C772" s="43" t="s">
        <v>402</v>
      </c>
      <c r="D772" s="8" t="s">
        <v>327</v>
      </c>
      <c r="E772" s="64">
        <v>82.849900000000048</v>
      </c>
      <c r="F772" s="10"/>
    </row>
    <row r="773" spans="1:6" ht="15.75" hidden="1" customHeight="1">
      <c r="A773" s="33" t="s">
        <v>15</v>
      </c>
      <c r="B773" s="36">
        <v>96372753200</v>
      </c>
      <c r="C773" s="35" t="s">
        <v>403</v>
      </c>
      <c r="D773" s="8" t="s">
        <v>327</v>
      </c>
      <c r="E773" s="64">
        <v>260.63665000000003</v>
      </c>
      <c r="F773" s="10"/>
    </row>
    <row r="774" spans="1:6" ht="15.75" hidden="1" customHeight="1">
      <c r="A774" s="33" t="s">
        <v>15</v>
      </c>
      <c r="B774" s="36">
        <v>60450436268</v>
      </c>
      <c r="C774" s="35" t="s">
        <v>404</v>
      </c>
      <c r="D774" s="8" t="s">
        <v>323</v>
      </c>
      <c r="E774" s="64">
        <v>750.94</v>
      </c>
      <c r="F774" s="15" t="s">
        <v>17</v>
      </c>
    </row>
    <row r="775" spans="1:6" ht="15.75" hidden="1" customHeight="1">
      <c r="A775" s="33" t="s">
        <v>15</v>
      </c>
      <c r="B775" s="36">
        <v>12551414253</v>
      </c>
      <c r="C775" s="35" t="s">
        <v>405</v>
      </c>
      <c r="D775" s="8" t="s">
        <v>327</v>
      </c>
      <c r="E775" s="64">
        <v>677.00990000000002</v>
      </c>
      <c r="F775" s="10"/>
    </row>
    <row r="776" spans="1:6" ht="15.75" hidden="1" customHeight="1">
      <c r="A776" s="33" t="s">
        <v>15</v>
      </c>
      <c r="B776" s="36">
        <v>62571460200</v>
      </c>
      <c r="C776" s="35" t="s">
        <v>406</v>
      </c>
      <c r="D776" s="8" t="s">
        <v>323</v>
      </c>
      <c r="E776" s="64">
        <f>1531.7130061199-702</f>
        <v>829.7130061199</v>
      </c>
      <c r="F776" s="10"/>
    </row>
    <row r="777" spans="1:6" ht="15.75" hidden="1" customHeight="1">
      <c r="A777" s="33" t="s">
        <v>15</v>
      </c>
      <c r="B777" s="36">
        <v>7153236287</v>
      </c>
      <c r="C777" s="35" t="s">
        <v>407</v>
      </c>
      <c r="D777" s="8" t="s">
        <v>327</v>
      </c>
      <c r="E777" s="64">
        <v>1010.2465499999998</v>
      </c>
      <c r="F777" s="10"/>
    </row>
    <row r="778" spans="1:6" ht="15.75" hidden="1" customHeight="1">
      <c r="A778" s="33" t="s">
        <v>15</v>
      </c>
      <c r="B778" s="36">
        <v>11867809249</v>
      </c>
      <c r="C778" s="35" t="s">
        <v>408</v>
      </c>
      <c r="D778" s="8" t="s">
        <v>331</v>
      </c>
      <c r="E778" s="65">
        <f>751.14-150-260</f>
        <v>341.14</v>
      </c>
      <c r="F778" s="10"/>
    </row>
    <row r="779" spans="1:6" ht="15.75" hidden="1" customHeight="1">
      <c r="A779" s="33" t="s">
        <v>15</v>
      </c>
      <c r="B779" s="36">
        <v>11867809249</v>
      </c>
      <c r="C779" s="35" t="s">
        <v>408</v>
      </c>
      <c r="D779" s="8" t="s">
        <v>409</v>
      </c>
      <c r="E779" s="64">
        <v>650.78893367323326</v>
      </c>
      <c r="F779" s="10"/>
    </row>
    <row r="780" spans="1:6" ht="15.75" hidden="1" customHeight="1">
      <c r="A780" s="33" t="s">
        <v>15</v>
      </c>
      <c r="B780" s="36">
        <v>11867809249</v>
      </c>
      <c r="C780" s="35" t="s">
        <v>408</v>
      </c>
      <c r="D780" s="8" t="s">
        <v>399</v>
      </c>
      <c r="E780" s="64">
        <v>751.13893367323328</v>
      </c>
      <c r="F780" s="10"/>
    </row>
    <row r="781" spans="1:6" ht="15.75" hidden="1" customHeight="1">
      <c r="A781" s="33" t="s">
        <v>15</v>
      </c>
      <c r="B781" s="36">
        <v>11867809249</v>
      </c>
      <c r="C781" s="35" t="s">
        <v>408</v>
      </c>
      <c r="D781" s="8" t="s">
        <v>410</v>
      </c>
      <c r="E781" s="64">
        <v>751.13893367323328</v>
      </c>
      <c r="F781" s="10"/>
    </row>
    <row r="782" spans="1:6" ht="15.75" hidden="1" customHeight="1">
      <c r="A782" s="33" t="s">
        <v>15</v>
      </c>
      <c r="B782" s="36">
        <v>94436193268</v>
      </c>
      <c r="C782" s="35" t="s">
        <v>411</v>
      </c>
      <c r="D782" s="8" t="s">
        <v>323</v>
      </c>
      <c r="E782" s="64">
        <v>345.19</v>
      </c>
      <c r="F782" s="10"/>
    </row>
    <row r="783" spans="1:6" ht="15.75" hidden="1" customHeight="1">
      <c r="A783" s="33" t="s">
        <v>15</v>
      </c>
      <c r="B783" s="36">
        <v>94699160263</v>
      </c>
      <c r="C783" s="38" t="s">
        <v>412</v>
      </c>
      <c r="D783" s="8" t="s">
        <v>327</v>
      </c>
      <c r="E783" s="64">
        <v>40.536650000000009</v>
      </c>
      <c r="F783" s="10"/>
    </row>
    <row r="784" spans="1:6" ht="15.75" hidden="1" customHeight="1">
      <c r="A784" s="33" t="s">
        <v>15</v>
      </c>
      <c r="B784" s="45">
        <v>60666277249</v>
      </c>
      <c r="C784" s="71" t="s">
        <v>413</v>
      </c>
      <c r="D784" s="8" t="s">
        <v>374</v>
      </c>
      <c r="E784" s="68">
        <v>814.76990000000001</v>
      </c>
      <c r="F784" s="10"/>
    </row>
    <row r="785" spans="1:6" ht="15.75" hidden="1" customHeight="1">
      <c r="A785" s="33" t="s">
        <v>15</v>
      </c>
      <c r="B785" s="45">
        <v>60666277249</v>
      </c>
      <c r="C785" s="71" t="s">
        <v>413</v>
      </c>
      <c r="D785" s="8" t="s">
        <v>327</v>
      </c>
      <c r="E785" s="64">
        <v>39.039899999999989</v>
      </c>
      <c r="F785" s="10"/>
    </row>
    <row r="786" spans="1:6" ht="15.75" hidden="1" customHeight="1">
      <c r="A786" s="33" t="s">
        <v>15</v>
      </c>
      <c r="B786" s="36">
        <v>9478965204</v>
      </c>
      <c r="C786" s="35" t="s">
        <v>414</v>
      </c>
      <c r="D786" s="8" t="s">
        <v>323</v>
      </c>
      <c r="E786" s="64">
        <f>955.495945925833-133-130</f>
        <v>692.49594592583298</v>
      </c>
      <c r="F786" s="10"/>
    </row>
    <row r="787" spans="1:6" ht="15.75" hidden="1" customHeight="1">
      <c r="A787" s="33" t="s">
        <v>15</v>
      </c>
      <c r="B787" s="36">
        <v>9478965204</v>
      </c>
      <c r="C787" s="35" t="s">
        <v>414</v>
      </c>
      <c r="D787" s="8" t="s">
        <v>327</v>
      </c>
      <c r="E787" s="64">
        <v>464.46654999999987</v>
      </c>
      <c r="F787" s="10"/>
    </row>
    <row r="788" spans="1:6" ht="15.75" hidden="1" customHeight="1">
      <c r="A788" s="33" t="s">
        <v>15</v>
      </c>
      <c r="B788" s="18">
        <v>2101794225</v>
      </c>
      <c r="C788" s="10" t="s">
        <v>415</v>
      </c>
      <c r="D788" s="8" t="s">
        <v>321</v>
      </c>
      <c r="E788" s="64">
        <v>332.2</v>
      </c>
      <c r="F788" s="10"/>
    </row>
    <row r="789" spans="1:6" ht="15.75" hidden="1" customHeight="1">
      <c r="A789" s="33" t="s">
        <v>15</v>
      </c>
      <c r="B789" s="18">
        <v>11832100278</v>
      </c>
      <c r="C789" s="10" t="s">
        <v>416</v>
      </c>
      <c r="D789" s="8" t="s">
        <v>327</v>
      </c>
      <c r="E789" s="64">
        <v>363.99980000000005</v>
      </c>
      <c r="F789" s="10"/>
    </row>
    <row r="790" spans="1:6" ht="15.75" hidden="1" customHeight="1">
      <c r="A790" s="33" t="s">
        <v>15</v>
      </c>
      <c r="B790" s="18">
        <v>4424808220</v>
      </c>
      <c r="C790" s="10" t="s">
        <v>417</v>
      </c>
      <c r="D790" s="8" t="s">
        <v>327</v>
      </c>
      <c r="E790" s="64">
        <v>814.76990000000001</v>
      </c>
      <c r="F790" s="10"/>
    </row>
    <row r="791" spans="1:6" ht="15.75" hidden="1" customHeight="1">
      <c r="A791" s="33" t="s">
        <v>15</v>
      </c>
      <c r="B791" s="18">
        <v>4232089268</v>
      </c>
      <c r="C791" s="10" t="s">
        <v>418</v>
      </c>
      <c r="D791" s="8" t="s">
        <v>327</v>
      </c>
      <c r="E791" s="64">
        <v>816.66980000000001</v>
      </c>
      <c r="F791" s="10"/>
    </row>
    <row r="792" spans="1:6" ht="15.75" hidden="1" customHeight="1">
      <c r="A792" s="33" t="s">
        <v>15</v>
      </c>
      <c r="B792" s="18">
        <v>26476924249</v>
      </c>
      <c r="C792" s="10" t="s">
        <v>419</v>
      </c>
      <c r="D792" s="8" t="s">
        <v>323</v>
      </c>
      <c r="E792" s="64">
        <f>502.64-280</f>
        <v>222.64</v>
      </c>
      <c r="F792" s="10"/>
    </row>
    <row r="793" spans="1:6" ht="15.75" hidden="1" customHeight="1">
      <c r="A793" s="33" t="s">
        <v>15</v>
      </c>
      <c r="B793" s="18">
        <v>63625059215</v>
      </c>
      <c r="C793" s="10" t="s">
        <v>420</v>
      </c>
      <c r="D793" s="8" t="s">
        <v>327</v>
      </c>
      <c r="E793" s="64">
        <v>67.629900000000021</v>
      </c>
      <c r="F793" s="10"/>
    </row>
    <row r="794" spans="1:6" ht="15.75" hidden="1" customHeight="1">
      <c r="A794" s="33" t="s">
        <v>15</v>
      </c>
      <c r="B794" s="18">
        <v>22720235253</v>
      </c>
      <c r="C794" s="10" t="s">
        <v>421</v>
      </c>
      <c r="D794" s="8" t="s">
        <v>327</v>
      </c>
      <c r="E794" s="64">
        <v>417.92690000000016</v>
      </c>
      <c r="F794" s="10"/>
    </row>
    <row r="795" spans="1:6" ht="15.75" hidden="1" customHeight="1">
      <c r="A795" s="33" t="s">
        <v>15</v>
      </c>
      <c r="B795" s="18">
        <v>12199508234</v>
      </c>
      <c r="C795" s="10" t="s">
        <v>422</v>
      </c>
      <c r="D795" s="8" t="s">
        <v>327</v>
      </c>
      <c r="E795" s="64">
        <v>627.43989999999997</v>
      </c>
      <c r="F795" s="10"/>
    </row>
    <row r="796" spans="1:6" ht="15.75" hidden="1" customHeight="1">
      <c r="A796" s="33" t="s">
        <v>15</v>
      </c>
      <c r="B796" s="18">
        <v>13594974200</v>
      </c>
      <c r="C796" s="10" t="s">
        <v>423</v>
      </c>
      <c r="D796" s="8" t="s">
        <v>325</v>
      </c>
      <c r="E796" s="64">
        <v>600.74</v>
      </c>
      <c r="F796" s="15" t="s">
        <v>17</v>
      </c>
    </row>
    <row r="797" spans="1:6" ht="15.75" hidden="1" customHeight="1">
      <c r="A797" s="33" t="s">
        <v>15</v>
      </c>
      <c r="B797" s="45">
        <v>18820085291</v>
      </c>
      <c r="C797" s="72" t="s">
        <v>424</v>
      </c>
      <c r="D797" s="8" t="s">
        <v>374</v>
      </c>
      <c r="E797" s="68">
        <f>1578.13-483.29-762.4</f>
        <v>332.44000000000017</v>
      </c>
      <c r="F797" s="10"/>
    </row>
    <row r="798" spans="1:6" ht="15.75" hidden="1" customHeight="1">
      <c r="A798" s="33" t="s">
        <v>15</v>
      </c>
      <c r="B798" s="45">
        <v>18820085291</v>
      </c>
      <c r="C798" s="72" t="s">
        <v>424</v>
      </c>
      <c r="D798" s="8" t="s">
        <v>327</v>
      </c>
      <c r="E798" s="64">
        <v>249.04250000000002</v>
      </c>
      <c r="F798" s="10"/>
    </row>
    <row r="799" spans="1:6" ht="15.75" hidden="1" customHeight="1">
      <c r="A799" s="33" t="s">
        <v>15</v>
      </c>
      <c r="B799" s="36">
        <v>3074323272</v>
      </c>
      <c r="C799" s="35" t="s">
        <v>425</v>
      </c>
      <c r="D799" s="8" t="s">
        <v>335</v>
      </c>
      <c r="E799" s="64">
        <f>1667.87-679.25-833.94</f>
        <v>154.67999999999984</v>
      </c>
      <c r="F799" s="10"/>
    </row>
    <row r="800" spans="1:6" ht="15.75" hidden="1" customHeight="1">
      <c r="A800" s="33" t="s">
        <v>15</v>
      </c>
      <c r="B800" s="36">
        <v>3074323272</v>
      </c>
      <c r="C800" s="35" t="s">
        <v>425</v>
      </c>
      <c r="D800" s="8" t="s">
        <v>327</v>
      </c>
      <c r="E800" s="64">
        <v>1629.5398</v>
      </c>
      <c r="F800" s="10"/>
    </row>
    <row r="801" spans="1:6" ht="15.75" hidden="1" customHeight="1">
      <c r="A801" s="33" t="s">
        <v>15</v>
      </c>
      <c r="B801" s="36">
        <v>48738131234</v>
      </c>
      <c r="C801" s="38" t="s">
        <v>426</v>
      </c>
      <c r="D801" s="8" t="s">
        <v>327</v>
      </c>
      <c r="E801" s="64">
        <v>126.42665</v>
      </c>
      <c r="F801" s="10"/>
    </row>
    <row r="802" spans="1:6" ht="15.75" hidden="1" customHeight="1">
      <c r="A802" s="33" t="s">
        <v>15</v>
      </c>
      <c r="B802" s="70">
        <v>77356616220</v>
      </c>
      <c r="C802" s="38" t="s">
        <v>427</v>
      </c>
      <c r="D802" s="8" t="s">
        <v>327</v>
      </c>
      <c r="E802" s="64">
        <v>311.33259999999996</v>
      </c>
      <c r="F802" s="10"/>
    </row>
    <row r="803" spans="1:6" ht="15.75" hidden="1" customHeight="1">
      <c r="A803" s="33" t="s">
        <v>15</v>
      </c>
      <c r="B803" s="45">
        <v>21795169249</v>
      </c>
      <c r="C803" s="10" t="s">
        <v>428</v>
      </c>
      <c r="D803" s="8" t="s">
        <v>360</v>
      </c>
      <c r="E803" s="64">
        <v>683.91828459472481</v>
      </c>
      <c r="F803" s="15" t="s">
        <v>27</v>
      </c>
    </row>
    <row r="804" spans="1:6" ht="15.75" hidden="1" customHeight="1">
      <c r="A804" s="33" t="s">
        <v>15</v>
      </c>
      <c r="B804" s="45">
        <v>18819931249</v>
      </c>
      <c r="C804" s="10" t="s">
        <v>429</v>
      </c>
      <c r="D804" s="8" t="s">
        <v>335</v>
      </c>
      <c r="E804" s="64">
        <v>468.16665</v>
      </c>
      <c r="F804" s="10"/>
    </row>
    <row r="805" spans="1:6" ht="15.75" hidden="1" customHeight="1">
      <c r="A805" s="33" t="s">
        <v>15</v>
      </c>
      <c r="B805" s="36">
        <v>1531284299</v>
      </c>
      <c r="C805" s="10" t="s">
        <v>430</v>
      </c>
      <c r="D805" s="8" t="s">
        <v>325</v>
      </c>
      <c r="E805" s="64">
        <v>359.57</v>
      </c>
      <c r="F805" s="15" t="s">
        <v>27</v>
      </c>
    </row>
    <row r="806" spans="1:6" ht="15.75" hidden="1" customHeight="1">
      <c r="A806" s="33" t="s">
        <v>15</v>
      </c>
      <c r="B806" s="36">
        <v>51495333272</v>
      </c>
      <c r="C806" s="10" t="s">
        <v>431</v>
      </c>
      <c r="D806" s="8" t="s">
        <v>325</v>
      </c>
      <c r="E806" s="64">
        <v>431.4876559935999</v>
      </c>
      <c r="F806" s="15" t="s">
        <v>27</v>
      </c>
    </row>
    <row r="807" spans="1:6" ht="15.75" hidden="1" customHeight="1">
      <c r="A807" s="33" t="s">
        <v>15</v>
      </c>
      <c r="B807" s="70">
        <v>14054132200</v>
      </c>
      <c r="C807" s="46" t="s">
        <v>432</v>
      </c>
      <c r="D807" s="8" t="s">
        <v>321</v>
      </c>
      <c r="E807" s="64">
        <v>814.76990000000001</v>
      </c>
      <c r="F807" s="10"/>
    </row>
    <row r="808" spans="1:6" ht="15.75" hidden="1" customHeight="1">
      <c r="A808" s="33" t="s">
        <v>15</v>
      </c>
      <c r="B808" s="70">
        <v>14054132200</v>
      </c>
      <c r="C808" s="46" t="s">
        <v>432</v>
      </c>
      <c r="D808" s="8" t="s">
        <v>374</v>
      </c>
      <c r="E808" s="64">
        <v>814.76990000000001</v>
      </c>
      <c r="F808" s="10"/>
    </row>
    <row r="809" spans="1:6" ht="15.75" hidden="1" customHeight="1">
      <c r="A809" s="33" t="s">
        <v>15</v>
      </c>
      <c r="B809" s="36">
        <v>12192767234</v>
      </c>
      <c r="C809" s="10" t="s">
        <v>433</v>
      </c>
      <c r="D809" s="8" t="s">
        <v>327</v>
      </c>
      <c r="E809" s="64">
        <v>1629.5398</v>
      </c>
      <c r="F809" s="10"/>
    </row>
    <row r="810" spans="1:6" ht="15.75" hidden="1" customHeight="1">
      <c r="A810" s="33" t="s">
        <v>15</v>
      </c>
      <c r="B810" s="36">
        <v>10898026253</v>
      </c>
      <c r="C810" s="10" t="s">
        <v>434</v>
      </c>
      <c r="D810" s="8" t="s">
        <v>327</v>
      </c>
      <c r="E810" s="64">
        <v>213.62990000000002</v>
      </c>
      <c r="F810" s="10"/>
    </row>
    <row r="811" spans="1:6" ht="15.75" hidden="1" customHeight="1">
      <c r="A811" s="33" t="s">
        <v>15</v>
      </c>
      <c r="B811" s="36">
        <v>4012330225</v>
      </c>
      <c r="C811" s="10" t="s">
        <v>435</v>
      </c>
      <c r="D811" s="8" t="s">
        <v>325</v>
      </c>
      <c r="E811" s="64">
        <f>1386.08429134647-743.96-554.64-74</f>
        <v>13.484291346470059</v>
      </c>
      <c r="F811" s="10"/>
    </row>
    <row r="812" spans="1:6" ht="15.75" hidden="1" customHeight="1">
      <c r="A812" s="33" t="s">
        <v>15</v>
      </c>
      <c r="B812" s="36">
        <v>72134445220</v>
      </c>
      <c r="C812" s="10" t="s">
        <v>436</v>
      </c>
      <c r="D812" s="8" t="s">
        <v>327</v>
      </c>
      <c r="E812" s="64">
        <v>814.76990000000001</v>
      </c>
      <c r="F812" s="10"/>
    </row>
    <row r="813" spans="1:6" ht="15.75" hidden="1" customHeight="1">
      <c r="A813" s="33" t="s">
        <v>15</v>
      </c>
      <c r="B813" s="36">
        <v>59889160234</v>
      </c>
      <c r="C813" s="57" t="s">
        <v>437</v>
      </c>
      <c r="D813" s="8" t="s">
        <v>387</v>
      </c>
      <c r="E813" s="64">
        <f>1129.3096252526-969.78</f>
        <v>159.5296252526</v>
      </c>
      <c r="F813" s="10"/>
    </row>
    <row r="814" spans="1:6" ht="15.75" hidden="1" customHeight="1">
      <c r="A814" s="33" t="s">
        <v>15</v>
      </c>
      <c r="B814" s="36">
        <v>59889160234</v>
      </c>
      <c r="C814" s="57" t="s">
        <v>437</v>
      </c>
      <c r="D814" s="8" t="s">
        <v>325</v>
      </c>
      <c r="E814" s="64">
        <f>1250.6947502526-344.18-477.75</f>
        <v>428.76475025259992</v>
      </c>
      <c r="F814" s="10"/>
    </row>
    <row r="815" spans="1:6" ht="15.75" hidden="1" customHeight="1">
      <c r="A815" s="33" t="s">
        <v>15</v>
      </c>
      <c r="B815" s="36">
        <v>59889160234</v>
      </c>
      <c r="C815" s="57" t="s">
        <v>437</v>
      </c>
      <c r="D815" s="8" t="s">
        <v>321</v>
      </c>
      <c r="E815" s="64">
        <f>1315.94-477.75-477.75-254.56-40.64</f>
        <v>65.240000000000052</v>
      </c>
      <c r="F815" s="10"/>
    </row>
    <row r="816" spans="1:6" ht="15.75" hidden="1" customHeight="1">
      <c r="A816" s="33" t="s">
        <v>15</v>
      </c>
      <c r="B816" s="36">
        <v>59889160234</v>
      </c>
      <c r="C816" s="57" t="s">
        <v>437</v>
      </c>
      <c r="D816" s="8" t="s">
        <v>327</v>
      </c>
      <c r="E816" s="64">
        <v>1296.7703000000001</v>
      </c>
      <c r="F816" s="10"/>
    </row>
    <row r="817" spans="1:6" ht="15.75" hidden="1" customHeight="1">
      <c r="A817" s="33" t="s">
        <v>15</v>
      </c>
      <c r="B817" s="66">
        <v>4413210115</v>
      </c>
      <c r="C817" s="40" t="s">
        <v>438</v>
      </c>
      <c r="D817" s="8" t="s">
        <v>337</v>
      </c>
      <c r="E817" s="64">
        <v>637.33000000000004</v>
      </c>
      <c r="F817" s="15" t="s">
        <v>17</v>
      </c>
    </row>
    <row r="818" spans="1:6" ht="15.75" hidden="1" customHeight="1">
      <c r="A818" s="33" t="s">
        <v>15</v>
      </c>
      <c r="B818" s="36">
        <v>69471738253</v>
      </c>
      <c r="C818" s="35" t="s">
        <v>439</v>
      </c>
      <c r="D818" s="8" t="s">
        <v>325</v>
      </c>
      <c r="E818" s="64">
        <v>431.49</v>
      </c>
      <c r="F818" s="15" t="s">
        <v>27</v>
      </c>
    </row>
    <row r="819" spans="1:6" ht="15.75" hidden="1" customHeight="1">
      <c r="A819" s="33" t="s">
        <v>15</v>
      </c>
      <c r="B819" s="36">
        <v>69471738253</v>
      </c>
      <c r="C819" s="35" t="s">
        <v>439</v>
      </c>
      <c r="D819" s="8" t="s">
        <v>327</v>
      </c>
      <c r="E819" s="64">
        <v>22.109900000000039</v>
      </c>
      <c r="F819" s="10"/>
    </row>
    <row r="820" spans="1:6" ht="15.75" hidden="1" customHeight="1">
      <c r="A820" s="33" t="s">
        <v>15</v>
      </c>
      <c r="B820" s="73">
        <v>87389835249</v>
      </c>
      <c r="C820" s="74" t="s">
        <v>440</v>
      </c>
      <c r="D820" s="8" t="s">
        <v>327</v>
      </c>
      <c r="E820" s="64">
        <v>0.7</v>
      </c>
      <c r="F820" s="10"/>
    </row>
    <row r="821" spans="1:6" ht="15.75" hidden="1" customHeight="1">
      <c r="A821" s="33" t="s">
        <v>15</v>
      </c>
      <c r="B821" s="73" t="s">
        <v>441</v>
      </c>
      <c r="C821" s="74" t="s">
        <v>442</v>
      </c>
      <c r="D821" s="8" t="s">
        <v>327</v>
      </c>
      <c r="E821" s="74">
        <v>227.37</v>
      </c>
      <c r="F821" s="10"/>
    </row>
    <row r="822" spans="1:6" ht="15.75" hidden="1" customHeight="1">
      <c r="A822" s="122" t="s">
        <v>443</v>
      </c>
      <c r="B822" s="123"/>
      <c r="C822" s="123"/>
      <c r="D822" s="124"/>
      <c r="E822" s="75">
        <f>SUM(E3:E821)</f>
        <v>441611.66662252962</v>
      </c>
      <c r="F822" s="76"/>
    </row>
    <row r="828" spans="1:6" ht="15.75" customHeight="1">
      <c r="E828" s="78"/>
    </row>
  </sheetData>
  <autoFilter ref="A2:F822" xr:uid="{402C590C-B753-421D-90E4-6A2581128150}">
    <filterColumn colId="3">
      <filters>
        <dateGroupItem year="2020" dateTimeGrouping="year"/>
      </filters>
    </filterColumn>
  </autoFilter>
  <mergeCells count="2">
    <mergeCell ref="A1:F1"/>
    <mergeCell ref="A822:D822"/>
  </mergeCells>
  <hyperlinks>
    <hyperlink ref="C77" r:id="rId1" display="convenio.4197@sicoobunicoob.com.br" xr:uid="{8816655C-8845-4BE9-9A12-2AEE4587140F}"/>
    <hyperlink ref="C78" r:id="rId2" display="convenio.4197@sicoobunicoob.com.br" xr:uid="{825129AB-E973-4234-9051-A2C236507140}"/>
  </hyperlinks>
  <pageMargins left="0.511811024" right="0.511811024" top="0.78740157499999996" bottom="0.78740157499999996" header="0.31496062000000002" footer="0.31496062000000002"/>
  <pageSetup paperSize="9" scale="52" fitToHeight="0" orientation="landscape" r:id="rId3"/>
  <headerFooter>
    <oddHeader>&amp;C&amp;G</oddHeader>
  </headerFooter>
  <legacyDrawing r:id="rId4"/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DBAC8-03D4-4EF4-BCA6-5FDD7EC9EF14}">
  <dimension ref="A1:D35"/>
  <sheetViews>
    <sheetView topLeftCell="A22" workbookViewId="0">
      <selection activeCell="C55" sqref="C55"/>
    </sheetView>
  </sheetViews>
  <sheetFormatPr defaultRowHeight="14.4"/>
  <cols>
    <col min="1" max="1" width="17.33203125" bestFit="1" customWidth="1"/>
    <col min="2" max="2" width="16.109375" customWidth="1"/>
    <col min="3" max="3" width="17.44140625" customWidth="1"/>
    <col min="4" max="4" width="14.33203125" bestFit="1" customWidth="1"/>
  </cols>
  <sheetData>
    <row r="1" spans="1:4">
      <c r="A1" s="125" t="s">
        <v>477</v>
      </c>
      <c r="B1" s="125"/>
      <c r="C1" s="125"/>
      <c r="D1" s="125"/>
    </row>
    <row r="2" spans="1:4">
      <c r="A2" s="114" t="s">
        <v>474</v>
      </c>
      <c r="B2" s="114" t="s">
        <v>475</v>
      </c>
      <c r="C2" s="114" t="s">
        <v>476</v>
      </c>
      <c r="D2" s="114" t="s">
        <v>443</v>
      </c>
    </row>
    <row r="3" spans="1:4">
      <c r="A3" s="115">
        <f>'2016'!G198</f>
        <v>72457.457400000028</v>
      </c>
      <c r="B3" s="115">
        <f>'2016'!H198</f>
        <v>1449.1491479999993</v>
      </c>
      <c r="C3" s="115">
        <f ca="1">'2016'!I198</f>
        <v>57106.932549231991</v>
      </c>
      <c r="D3" s="115">
        <f ca="1">'2016'!J198</f>
        <v>131013.53909723196</v>
      </c>
    </row>
    <row r="6" spans="1:4">
      <c r="A6" s="125" t="s">
        <v>478</v>
      </c>
      <c r="B6" s="125"/>
      <c r="C6" s="125"/>
      <c r="D6" s="125"/>
    </row>
    <row r="7" spans="1:4">
      <c r="A7" s="114" t="s">
        <v>474</v>
      </c>
      <c r="B7" s="114" t="s">
        <v>475</v>
      </c>
      <c r="C7" s="114" t="s">
        <v>476</v>
      </c>
      <c r="D7" s="114" t="s">
        <v>443</v>
      </c>
    </row>
    <row r="8" spans="1:4">
      <c r="A8" s="115">
        <f>'2017'!G169</f>
        <v>93325.297959000018</v>
      </c>
      <c r="B8" s="115">
        <f>'2017'!H169</f>
        <v>1866.50595918</v>
      </c>
      <c r="C8" s="115">
        <f ca="1">'2017'!I169</f>
        <v>64011.719633366156</v>
      </c>
      <c r="D8" s="115">
        <f ca="1">'2017'!J169</f>
        <v>159203.52355154607</v>
      </c>
    </row>
    <row r="10" spans="1:4">
      <c r="A10" s="125" t="s">
        <v>479</v>
      </c>
      <c r="B10" s="125"/>
      <c r="C10" s="125"/>
      <c r="D10" s="125"/>
    </row>
    <row r="11" spans="1:4">
      <c r="A11" s="114" t="s">
        <v>474</v>
      </c>
      <c r="B11" s="114" t="s">
        <v>475</v>
      </c>
      <c r="C11" s="114" t="s">
        <v>476</v>
      </c>
      <c r="D11" s="114" t="s">
        <v>443</v>
      </c>
    </row>
    <row r="12" spans="1:4">
      <c r="A12" s="106">
        <f>'2018'!G15</f>
        <v>9083.6951640000025</v>
      </c>
      <c r="B12" s="106">
        <f>'2018'!H15</f>
        <v>181.67390327999999</v>
      </c>
      <c r="C12" s="106">
        <f ca="1">'2018'!I15</f>
        <v>5048.4464222375955</v>
      </c>
      <c r="D12" s="106">
        <f ca="1">'2018'!J15</f>
        <v>14313.815489517598</v>
      </c>
    </row>
    <row r="14" spans="1:4">
      <c r="A14" s="125" t="s">
        <v>480</v>
      </c>
      <c r="B14" s="125"/>
      <c r="C14" s="125"/>
      <c r="D14" s="125"/>
    </row>
    <row r="15" spans="1:4">
      <c r="A15" s="114" t="s">
        <v>474</v>
      </c>
      <c r="B15" s="114" t="s">
        <v>475</v>
      </c>
      <c r="C15" s="114" t="s">
        <v>476</v>
      </c>
      <c r="D15" s="114" t="s">
        <v>443</v>
      </c>
    </row>
    <row r="16" spans="1:4">
      <c r="A16" s="106">
        <f>'2019'!G22</f>
        <v>11942.218409999999</v>
      </c>
      <c r="B16" s="106">
        <f>'2019'!H22</f>
        <v>238.84436820000002</v>
      </c>
      <c r="C16" s="106">
        <f ca="1">'2019'!I22</f>
        <v>5019.3461315953591</v>
      </c>
      <c r="D16" s="106">
        <f ca="1">'2019'!J22</f>
        <v>17200.408909795358</v>
      </c>
    </row>
    <row r="18" spans="1:4">
      <c r="A18" s="125" t="s">
        <v>481</v>
      </c>
      <c r="B18" s="125"/>
      <c r="C18" s="125"/>
      <c r="D18" s="125"/>
    </row>
    <row r="19" spans="1:4">
      <c r="A19" s="114" t="s">
        <v>474</v>
      </c>
      <c r="B19" s="114" t="s">
        <v>475</v>
      </c>
      <c r="C19" s="114" t="s">
        <v>476</v>
      </c>
      <c r="D19" s="114" t="s">
        <v>443</v>
      </c>
    </row>
    <row r="20" spans="1:4">
      <c r="A20" s="106">
        <f>'2020'!G7</f>
        <v>4037.4832019999994</v>
      </c>
      <c r="B20" s="106">
        <f>'2020'!H7</f>
        <v>80.749664039999999</v>
      </c>
      <c r="C20" s="106">
        <f ca="1">'2020'!I7</f>
        <v>1292.5339510542622</v>
      </c>
      <c r="D20" s="106">
        <f ca="1">'2020'!J7</f>
        <v>5410.7668170942625</v>
      </c>
    </row>
    <row r="22" spans="1:4">
      <c r="A22" s="125" t="s">
        <v>482</v>
      </c>
      <c r="B22" s="125"/>
      <c r="C22" s="125"/>
      <c r="D22" s="125"/>
    </row>
    <row r="23" spans="1:4">
      <c r="A23" s="114" t="s">
        <v>474</v>
      </c>
      <c r="B23" s="114" t="s">
        <v>475</v>
      </c>
      <c r="C23" s="114" t="s">
        <v>476</v>
      </c>
      <c r="D23" s="114" t="s">
        <v>443</v>
      </c>
    </row>
    <row r="24" spans="1:4">
      <c r="A24" s="106">
        <f>'2021'!G41</f>
        <v>24575.397170003915</v>
      </c>
      <c r="B24" s="106">
        <f>'2021'!H41</f>
        <v>491.50794340007837</v>
      </c>
      <c r="C24" s="106">
        <f ca="1">'2021'!I41</f>
        <v>3957.4522771537081</v>
      </c>
      <c r="D24" s="106">
        <f ca="1">'2021'!J41</f>
        <v>29024.3573905577</v>
      </c>
    </row>
    <row r="26" spans="1:4">
      <c r="A26" s="125" t="s">
        <v>483</v>
      </c>
      <c r="B26" s="125"/>
      <c r="C26" s="125"/>
      <c r="D26" s="125"/>
    </row>
    <row r="27" spans="1:4">
      <c r="A27" s="114" t="s">
        <v>474</v>
      </c>
      <c r="B27" s="114" t="s">
        <v>475</v>
      </c>
      <c r="C27" s="114" t="s">
        <v>476</v>
      </c>
      <c r="D27" s="114" t="s">
        <v>443</v>
      </c>
    </row>
    <row r="28" spans="1:4">
      <c r="A28" s="106">
        <f>'2022'!G112</f>
        <v>92259.799214999992</v>
      </c>
      <c r="B28" s="106">
        <f>'2022'!H112</f>
        <v>1845.1959843</v>
      </c>
      <c r="C28" s="106">
        <f ca="1">'2022'!I112</f>
        <v>5452.9676547560557</v>
      </c>
      <c r="D28" s="106">
        <f ca="1">'2022'!J112</f>
        <v>99557.96285405611</v>
      </c>
    </row>
    <row r="33" spans="1:4">
      <c r="A33" s="125" t="s">
        <v>484</v>
      </c>
      <c r="B33" s="125"/>
      <c r="C33" s="125"/>
      <c r="D33" s="125"/>
    </row>
    <row r="34" spans="1:4">
      <c r="A34" s="114" t="s">
        <v>474</v>
      </c>
      <c r="B34" s="114" t="s">
        <v>475</v>
      </c>
      <c r="C34" s="114" t="s">
        <v>476</v>
      </c>
      <c r="D34" s="114" t="s">
        <v>443</v>
      </c>
    </row>
    <row r="35" spans="1:4">
      <c r="A35" s="106">
        <f>A3+A8+A12+A16+A20+A24+A28</f>
        <v>307681.34852000396</v>
      </c>
      <c r="B35" s="106">
        <f>B3+B8+B12+B16+B20+B24+B28</f>
        <v>6153.6269704000788</v>
      </c>
      <c r="C35" s="106">
        <f ca="1">C3+C8+C12+C16+C20+C24+C28</f>
        <v>141889.39861939513</v>
      </c>
      <c r="D35" s="106">
        <f ca="1">D3+D8+D12+D16+D20+D24+D28</f>
        <v>455724.37410979898</v>
      </c>
    </row>
  </sheetData>
  <mergeCells count="8">
    <mergeCell ref="A22:D22"/>
    <mergeCell ref="A26:D26"/>
    <mergeCell ref="A33:D33"/>
    <mergeCell ref="A1:D1"/>
    <mergeCell ref="A6:D6"/>
    <mergeCell ref="A10:D10"/>
    <mergeCell ref="A14:D14"/>
    <mergeCell ref="A18:D18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E90E-0ACF-4503-806A-D5D921331B56}">
  <dimension ref="A1:K541"/>
  <sheetViews>
    <sheetView tabSelected="1" topLeftCell="C1" workbookViewId="0">
      <selection activeCell="C14" sqref="C14"/>
    </sheetView>
  </sheetViews>
  <sheetFormatPr defaultRowHeight="14.4"/>
  <cols>
    <col min="1" max="1" width="7.44140625" bestFit="1" customWidth="1"/>
    <col min="2" max="2" width="13.88671875" bestFit="1" customWidth="1"/>
    <col min="3" max="3" width="46.5546875" bestFit="1" customWidth="1"/>
    <col min="4" max="4" width="31.109375" style="102" bestFit="1" customWidth="1"/>
    <col min="5" max="6" width="21" customWidth="1"/>
    <col min="7" max="7" width="18.5546875" bestFit="1" customWidth="1"/>
    <col min="8" max="10" width="18.5546875" customWidth="1"/>
    <col min="11" max="11" width="13.33203125" style="116" bestFit="1" customWidth="1"/>
  </cols>
  <sheetData>
    <row r="1" spans="1:11">
      <c r="A1" s="2" t="s">
        <v>0</v>
      </c>
      <c r="B1" s="3" t="s">
        <v>1</v>
      </c>
      <c r="C1" s="3" t="s">
        <v>2</v>
      </c>
      <c r="D1" s="101" t="s">
        <v>3</v>
      </c>
      <c r="E1" s="3" t="s">
        <v>458</v>
      </c>
      <c r="F1" s="3" t="s">
        <v>459</v>
      </c>
      <c r="G1" s="3" t="s">
        <v>4</v>
      </c>
      <c r="H1" s="3" t="s">
        <v>456</v>
      </c>
      <c r="I1" s="3" t="s">
        <v>457</v>
      </c>
      <c r="J1" s="3" t="s">
        <v>455</v>
      </c>
    </row>
    <row r="2" spans="1:11">
      <c r="A2" s="33" t="s">
        <v>15</v>
      </c>
      <c r="B2" s="18">
        <v>11722738200</v>
      </c>
      <c r="C2" s="80" t="s">
        <v>320</v>
      </c>
      <c r="D2" s="100">
        <v>44505</v>
      </c>
      <c r="E2" s="100">
        <f t="shared" ref="E2:E65" ca="1" si="0">TODAY()</f>
        <v>44914</v>
      </c>
      <c r="F2" s="99">
        <f ca="1">DATEDIF(D:D,E:E,"D")</f>
        <v>409</v>
      </c>
      <c r="G2" s="19">
        <v>1304.4220045454545</v>
      </c>
      <c r="H2" s="9">
        <f t="shared" ref="H2:H65" si="1">G2*2%</f>
        <v>26.088440090909089</v>
      </c>
      <c r="I2" s="9">
        <f t="shared" ref="I2:I65" ca="1" si="2">F2*0.03333%*G2</f>
        <v>177.81841633303497</v>
      </c>
      <c r="J2" s="19">
        <f t="shared" ref="J2:J65" ca="1" si="3">SUM(G2:I2)</f>
        <v>1508.3288609693984</v>
      </c>
    </row>
    <row r="3" spans="1:11">
      <c r="A3" s="5" t="s">
        <v>15</v>
      </c>
      <c r="B3" s="18">
        <v>31952178215</v>
      </c>
      <c r="C3" s="10" t="s">
        <v>35</v>
      </c>
      <c r="D3" s="100">
        <v>43195</v>
      </c>
      <c r="E3" s="100">
        <f t="shared" ca="1" si="0"/>
        <v>44914</v>
      </c>
      <c r="F3" s="99">
        <f ca="1">DATEDIF(D:D,E:E,"D")</f>
        <v>1719</v>
      </c>
      <c r="G3" s="19">
        <v>50</v>
      </c>
      <c r="H3" s="9">
        <f t="shared" si="1"/>
        <v>1</v>
      </c>
      <c r="I3" s="9">
        <f t="shared" ca="1" si="2"/>
        <v>28.647134999999995</v>
      </c>
      <c r="J3" s="9">
        <f t="shared" ca="1" si="3"/>
        <v>79.647134999999992</v>
      </c>
    </row>
    <row r="4" spans="1:11">
      <c r="A4" s="33" t="s">
        <v>15</v>
      </c>
      <c r="B4" s="36">
        <v>28730828287</v>
      </c>
      <c r="C4" s="35" t="s">
        <v>105</v>
      </c>
      <c r="D4" s="112">
        <v>44625</v>
      </c>
      <c r="E4" s="112">
        <f t="shared" ca="1" si="0"/>
        <v>44914</v>
      </c>
      <c r="F4" s="99">
        <f ca="1">DATEDIF(D:D,E:E,"D")</f>
        <v>289</v>
      </c>
      <c r="G4" s="19">
        <v>1414.33</v>
      </c>
      <c r="H4" s="9">
        <f t="shared" si="1"/>
        <v>28.2866</v>
      </c>
      <c r="I4" s="9">
        <f t="shared" ca="1" si="2"/>
        <v>136.233498621</v>
      </c>
      <c r="J4" s="109">
        <f t="shared" ca="1" si="3"/>
        <v>1578.8500986209999</v>
      </c>
      <c r="K4" s="126">
        <f ca="1">SUM(J4:J5)</f>
        <v>3143.0869153829999</v>
      </c>
    </row>
    <row r="5" spans="1:11">
      <c r="A5" s="33" t="s">
        <v>15</v>
      </c>
      <c r="B5" s="36">
        <v>28730828287</v>
      </c>
      <c r="C5" s="35" t="s">
        <v>105</v>
      </c>
      <c r="D5" s="112">
        <v>44656</v>
      </c>
      <c r="E5" s="112">
        <f t="shared" ca="1" si="0"/>
        <v>44914</v>
      </c>
      <c r="F5" s="99">
        <f ca="1">DATEDIF(D:D,E:E,"D")</f>
        <v>258</v>
      </c>
      <c r="G5" s="19">
        <v>1414.33</v>
      </c>
      <c r="H5" s="9">
        <f t="shared" si="1"/>
        <v>28.2866</v>
      </c>
      <c r="I5" s="9">
        <f t="shared" ca="1" si="2"/>
        <v>121.62021676199998</v>
      </c>
      <c r="J5" s="109">
        <f t="shared" ca="1" si="3"/>
        <v>1564.2368167619998</v>
      </c>
      <c r="K5" s="127"/>
    </row>
    <row r="6" spans="1:11">
      <c r="A6" s="5" t="s">
        <v>6</v>
      </c>
      <c r="B6" s="6">
        <v>11609109287</v>
      </c>
      <c r="C6" s="7" t="s">
        <v>7</v>
      </c>
      <c r="D6" s="100">
        <v>42374</v>
      </c>
      <c r="E6" s="100">
        <f t="shared" ca="1" si="0"/>
        <v>44914</v>
      </c>
      <c r="F6" s="99">
        <f ca="1">DATEDIF(D:D,E:E,"D")</f>
        <v>2540</v>
      </c>
      <c r="G6" s="9">
        <v>250.74</v>
      </c>
      <c r="H6" s="9">
        <f t="shared" si="1"/>
        <v>5.0148000000000001</v>
      </c>
      <c r="I6" s="9">
        <f t="shared" ca="1" si="2"/>
        <v>212.27197067999998</v>
      </c>
      <c r="J6" s="9">
        <f t="shared" ca="1" si="3"/>
        <v>468.02677068000003</v>
      </c>
      <c r="K6" s="126">
        <f ca="1">SUM(J6:J7)</f>
        <v>933.46282045800001</v>
      </c>
    </row>
    <row r="7" spans="1:11">
      <c r="A7" s="5" t="s">
        <v>6</v>
      </c>
      <c r="B7" s="6">
        <v>11609109287</v>
      </c>
      <c r="C7" s="7" t="s">
        <v>7</v>
      </c>
      <c r="D7" s="100">
        <v>42405</v>
      </c>
      <c r="E7" s="100">
        <f t="shared" ca="1" si="0"/>
        <v>44914</v>
      </c>
      <c r="F7" s="99">
        <f ca="1">DATEDIF(D:D,E:E,"D")</f>
        <v>2509</v>
      </c>
      <c r="G7" s="9">
        <v>250.74</v>
      </c>
      <c r="H7" s="9">
        <f t="shared" si="1"/>
        <v>5.0148000000000001</v>
      </c>
      <c r="I7" s="9">
        <f t="shared" ca="1" si="2"/>
        <v>209.68124977799997</v>
      </c>
      <c r="J7" s="9">
        <f t="shared" ca="1" si="3"/>
        <v>465.43604977799998</v>
      </c>
      <c r="K7" s="127"/>
    </row>
    <row r="8" spans="1:11">
      <c r="A8" s="5" t="s">
        <v>15</v>
      </c>
      <c r="B8" s="18">
        <v>69607931220</v>
      </c>
      <c r="C8" s="10" t="s">
        <v>74</v>
      </c>
      <c r="D8" s="100">
        <v>43743</v>
      </c>
      <c r="E8" s="100">
        <f t="shared" ca="1" si="0"/>
        <v>44914</v>
      </c>
      <c r="F8" s="99">
        <f ca="1">DATEDIF(D:D,E:E,"D")</f>
        <v>1171</v>
      </c>
      <c r="G8" s="29">
        <v>735.83627999999999</v>
      </c>
      <c r="H8" s="9">
        <f t="shared" si="1"/>
        <v>14.7167256</v>
      </c>
      <c r="I8" s="9">
        <f t="shared" ca="1" si="2"/>
        <v>287.192705817204</v>
      </c>
      <c r="J8" s="24">
        <f t="shared" ca="1" si="3"/>
        <v>1037.7457114172039</v>
      </c>
      <c r="K8" s="126">
        <f ca="1">SUM(J8:J9)</f>
        <v>2067.8885416385638</v>
      </c>
    </row>
    <row r="9" spans="1:11">
      <c r="A9" s="5" t="s">
        <v>15</v>
      </c>
      <c r="B9" s="18">
        <v>69607931220</v>
      </c>
      <c r="C9" s="10" t="s">
        <v>74</v>
      </c>
      <c r="D9" s="100">
        <v>43774</v>
      </c>
      <c r="E9" s="100">
        <f t="shared" ca="1" si="0"/>
        <v>44914</v>
      </c>
      <c r="F9" s="99">
        <f ca="1">DATEDIF(D:D,E:E,"D")</f>
        <v>1140</v>
      </c>
      <c r="G9" s="29">
        <v>735.83627999999999</v>
      </c>
      <c r="H9" s="9">
        <f t="shared" si="1"/>
        <v>14.7167256</v>
      </c>
      <c r="I9" s="9">
        <f t="shared" ca="1" si="2"/>
        <v>279.58982462135998</v>
      </c>
      <c r="J9" s="24">
        <f t="shared" ca="1" si="3"/>
        <v>1030.1428302213599</v>
      </c>
      <c r="K9" s="127"/>
    </row>
    <row r="10" spans="1:11">
      <c r="A10" s="5" t="s">
        <v>15</v>
      </c>
      <c r="B10" s="18">
        <v>2970562200</v>
      </c>
      <c r="C10" s="10" t="s">
        <v>95</v>
      </c>
      <c r="D10" s="100">
        <v>43529</v>
      </c>
      <c r="E10" s="100">
        <f t="shared" ca="1" si="0"/>
        <v>44914</v>
      </c>
      <c r="F10" s="99">
        <f ca="1">DATEDIF(D:D,E:E,"D")</f>
        <v>1385</v>
      </c>
      <c r="G10" s="19">
        <v>1211.3838659999999</v>
      </c>
      <c r="H10" s="9">
        <f t="shared" si="1"/>
        <v>24.227677319999998</v>
      </c>
      <c r="I10" s="9">
        <f t="shared" ca="1" si="2"/>
        <v>559.19962591485285</v>
      </c>
      <c r="J10" s="24">
        <f t="shared" ca="1" si="3"/>
        <v>1794.8111692348525</v>
      </c>
      <c r="K10" s="126">
        <f ca="1">SUM(J10:J11)</f>
        <v>3577.1059569510335</v>
      </c>
    </row>
    <row r="11" spans="1:11">
      <c r="A11" s="5" t="s">
        <v>15</v>
      </c>
      <c r="B11" s="18">
        <v>2970562200</v>
      </c>
      <c r="C11" s="10" t="s">
        <v>95</v>
      </c>
      <c r="D11" s="100">
        <v>43560</v>
      </c>
      <c r="E11" s="100">
        <f t="shared" ca="1" si="0"/>
        <v>44914</v>
      </c>
      <c r="F11" s="99">
        <f ca="1">DATEDIF(D:D,E:E,"D")</f>
        <v>1354</v>
      </c>
      <c r="G11" s="19">
        <v>1211.3838659999999</v>
      </c>
      <c r="H11" s="9">
        <f t="shared" si="1"/>
        <v>24.227677319999998</v>
      </c>
      <c r="I11" s="9">
        <f t="shared" ca="1" si="2"/>
        <v>546.68324439618107</v>
      </c>
      <c r="J11" s="24">
        <f t="shared" ca="1" si="3"/>
        <v>1782.294787716181</v>
      </c>
      <c r="K11" s="127"/>
    </row>
    <row r="12" spans="1:11">
      <c r="A12" s="5" t="s">
        <v>6</v>
      </c>
      <c r="B12" s="6">
        <v>37816780249</v>
      </c>
      <c r="C12" s="7" t="s">
        <v>8</v>
      </c>
      <c r="D12" s="103">
        <v>42740</v>
      </c>
      <c r="E12" s="103">
        <f t="shared" ca="1" si="0"/>
        <v>44914</v>
      </c>
      <c r="F12" s="99">
        <f ca="1">DATEDIF(D:D,E:E,"D")</f>
        <v>2174</v>
      </c>
      <c r="G12" s="9">
        <v>92.65</v>
      </c>
      <c r="H12" s="9">
        <f t="shared" si="1"/>
        <v>1.8530000000000002</v>
      </c>
      <c r="I12" s="9">
        <f t="shared" ca="1" si="2"/>
        <v>67.13365263</v>
      </c>
      <c r="J12" s="9">
        <f t="shared" ca="1" si="3"/>
        <v>161.63665263000001</v>
      </c>
      <c r="K12" s="126">
        <f ca="1">SUM(J12:J20)</f>
        <v>4217.0443357439999</v>
      </c>
    </row>
    <row r="13" spans="1:11">
      <c r="A13" s="5" t="s">
        <v>6</v>
      </c>
      <c r="B13" s="6">
        <v>37816780249</v>
      </c>
      <c r="C13" s="7" t="s">
        <v>8</v>
      </c>
      <c r="D13" s="100">
        <v>42771</v>
      </c>
      <c r="E13" s="103">
        <f t="shared" ca="1" si="0"/>
        <v>44914</v>
      </c>
      <c r="F13" s="99">
        <f ca="1">DATEDIF(D:D,E:E,"D")</f>
        <v>2143</v>
      </c>
      <c r="G13" s="9">
        <v>287.83999999999997</v>
      </c>
      <c r="H13" s="9">
        <f t="shared" si="1"/>
        <v>5.7567999999999993</v>
      </c>
      <c r="I13" s="9">
        <f t="shared" ca="1" si="2"/>
        <v>205.59314529599996</v>
      </c>
      <c r="J13" s="9">
        <f t="shared" ca="1" si="3"/>
        <v>499.18994529599991</v>
      </c>
      <c r="K13" s="128"/>
    </row>
    <row r="14" spans="1:11">
      <c r="A14" s="5" t="s">
        <v>6</v>
      </c>
      <c r="B14" s="6">
        <v>37816780249</v>
      </c>
      <c r="C14" s="7" t="s">
        <v>8</v>
      </c>
      <c r="D14" s="100">
        <v>42799</v>
      </c>
      <c r="E14" s="103">
        <f t="shared" ca="1" si="0"/>
        <v>44914</v>
      </c>
      <c r="F14" s="99">
        <f ca="1">DATEDIF(D:D,E:E,"D")</f>
        <v>2115</v>
      </c>
      <c r="G14" s="9">
        <v>287.83999999999997</v>
      </c>
      <c r="H14" s="9">
        <f t="shared" si="1"/>
        <v>5.7567999999999993</v>
      </c>
      <c r="I14" s="9">
        <f t="shared" ca="1" si="2"/>
        <v>202.90690727999998</v>
      </c>
      <c r="J14" s="9">
        <f t="shared" ca="1" si="3"/>
        <v>496.50370727999996</v>
      </c>
      <c r="K14" s="128"/>
    </row>
    <row r="15" spans="1:11">
      <c r="A15" s="5" t="s">
        <v>6</v>
      </c>
      <c r="B15" s="6">
        <v>37816780249</v>
      </c>
      <c r="C15" s="7" t="s">
        <v>8</v>
      </c>
      <c r="D15" s="100">
        <v>42830</v>
      </c>
      <c r="E15" s="103">
        <f t="shared" ca="1" si="0"/>
        <v>44914</v>
      </c>
      <c r="F15" s="99">
        <f ca="1">DATEDIF(D:D,E:E,"D")</f>
        <v>2084</v>
      </c>
      <c r="G15" s="9">
        <v>287.83999999999997</v>
      </c>
      <c r="H15" s="9">
        <f t="shared" si="1"/>
        <v>5.7567999999999993</v>
      </c>
      <c r="I15" s="9">
        <f t="shared" ca="1" si="2"/>
        <v>199.93285804799996</v>
      </c>
      <c r="J15" s="9">
        <f t="shared" ca="1" si="3"/>
        <v>493.52965804799993</v>
      </c>
      <c r="K15" s="128"/>
    </row>
    <row r="16" spans="1:11">
      <c r="A16" s="5" t="s">
        <v>6</v>
      </c>
      <c r="B16" s="6">
        <v>37816780249</v>
      </c>
      <c r="C16" s="7" t="s">
        <v>8</v>
      </c>
      <c r="D16" s="100">
        <v>42860</v>
      </c>
      <c r="E16" s="103">
        <f t="shared" ca="1" si="0"/>
        <v>44914</v>
      </c>
      <c r="F16" s="99">
        <f ca="1">DATEDIF(D:D,E:E,"D")</f>
        <v>2054</v>
      </c>
      <c r="G16" s="9">
        <v>287.83999999999997</v>
      </c>
      <c r="H16" s="9">
        <f t="shared" si="1"/>
        <v>5.7567999999999993</v>
      </c>
      <c r="I16" s="9">
        <f t="shared" ca="1" si="2"/>
        <v>197.05474588799996</v>
      </c>
      <c r="J16" s="9">
        <f t="shared" ca="1" si="3"/>
        <v>490.65154588799993</v>
      </c>
      <c r="K16" s="128"/>
    </row>
    <row r="17" spans="1:11">
      <c r="A17" s="5" t="s">
        <v>6</v>
      </c>
      <c r="B17" s="6">
        <v>37816780249</v>
      </c>
      <c r="C17" s="7" t="s">
        <v>8</v>
      </c>
      <c r="D17" s="100">
        <v>42891</v>
      </c>
      <c r="E17" s="103">
        <f t="shared" ca="1" si="0"/>
        <v>44914</v>
      </c>
      <c r="F17" s="99">
        <f ca="1">DATEDIF(D:D,E:E,"D")</f>
        <v>2023</v>
      </c>
      <c r="G17" s="9">
        <v>287.83999999999997</v>
      </c>
      <c r="H17" s="9">
        <f t="shared" si="1"/>
        <v>5.7567999999999993</v>
      </c>
      <c r="I17" s="9">
        <f t="shared" ca="1" si="2"/>
        <v>194.08069665599999</v>
      </c>
      <c r="J17" s="9">
        <f t="shared" ca="1" si="3"/>
        <v>487.67749665599996</v>
      </c>
      <c r="K17" s="128"/>
    </row>
    <row r="18" spans="1:11">
      <c r="A18" s="5" t="s">
        <v>6</v>
      </c>
      <c r="B18" s="6">
        <v>37816780249</v>
      </c>
      <c r="C18" s="7" t="s">
        <v>8</v>
      </c>
      <c r="D18" s="100">
        <v>42921</v>
      </c>
      <c r="E18" s="103">
        <f t="shared" ca="1" si="0"/>
        <v>44914</v>
      </c>
      <c r="F18" s="99">
        <f ca="1">DATEDIF(D:D,E:E,"D")</f>
        <v>1993</v>
      </c>
      <c r="G18" s="9">
        <v>287.83999999999997</v>
      </c>
      <c r="H18" s="9">
        <f t="shared" si="1"/>
        <v>5.7567999999999993</v>
      </c>
      <c r="I18" s="9">
        <f t="shared" ca="1" si="2"/>
        <v>191.20258449599999</v>
      </c>
      <c r="J18" s="9">
        <f t="shared" ca="1" si="3"/>
        <v>484.79938449599996</v>
      </c>
      <c r="K18" s="128"/>
    </row>
    <row r="19" spans="1:11">
      <c r="A19" s="5" t="s">
        <v>6</v>
      </c>
      <c r="B19" s="6">
        <v>37816780249</v>
      </c>
      <c r="C19" s="7" t="s">
        <v>8</v>
      </c>
      <c r="D19" s="100">
        <v>42952</v>
      </c>
      <c r="E19" s="103">
        <f t="shared" ca="1" si="0"/>
        <v>44914</v>
      </c>
      <c r="F19" s="99">
        <f ca="1">DATEDIF(D:D,E:E,"D")</f>
        <v>1962</v>
      </c>
      <c r="G19" s="9">
        <v>330.5</v>
      </c>
      <c r="H19" s="9">
        <f t="shared" si="1"/>
        <v>6.61</v>
      </c>
      <c r="I19" s="9">
        <f t="shared" ca="1" si="2"/>
        <v>216.12538529999998</v>
      </c>
      <c r="J19" s="9">
        <f t="shared" ca="1" si="3"/>
        <v>553.23538529999996</v>
      </c>
      <c r="K19" s="128"/>
    </row>
    <row r="20" spans="1:11">
      <c r="A20" s="5" t="s">
        <v>6</v>
      </c>
      <c r="B20" s="6">
        <v>37816780249</v>
      </c>
      <c r="C20" s="7" t="s">
        <v>8</v>
      </c>
      <c r="D20" s="100">
        <v>42983</v>
      </c>
      <c r="E20" s="103">
        <f t="shared" ca="1" si="0"/>
        <v>44914</v>
      </c>
      <c r="F20" s="99">
        <f ca="1">DATEDIF(D:D,E:E,"D")</f>
        <v>1931</v>
      </c>
      <c r="G20" s="9">
        <v>330.5</v>
      </c>
      <c r="H20" s="9">
        <f t="shared" si="1"/>
        <v>6.61</v>
      </c>
      <c r="I20" s="9">
        <f t="shared" ca="1" si="2"/>
        <v>212.71056014999999</v>
      </c>
      <c r="J20" s="9">
        <f t="shared" ca="1" si="3"/>
        <v>549.82056015000001</v>
      </c>
      <c r="K20" s="127"/>
    </row>
    <row r="21" spans="1:11">
      <c r="A21" s="33" t="s">
        <v>15</v>
      </c>
      <c r="B21" s="36">
        <v>124884102.68000001</v>
      </c>
      <c r="C21" s="37" t="s">
        <v>109</v>
      </c>
      <c r="D21" s="112">
        <v>44717</v>
      </c>
      <c r="E21" s="112">
        <f t="shared" ca="1" si="0"/>
        <v>44914</v>
      </c>
      <c r="F21" s="99">
        <f ca="1">DATEDIF(D:D,E:E,"D")</f>
        <v>197</v>
      </c>
      <c r="G21" s="19">
        <v>1031.3499999999999</v>
      </c>
      <c r="H21" s="9">
        <f t="shared" si="1"/>
        <v>20.626999999999999</v>
      </c>
      <c r="I21" s="9">
        <f t="shared" ca="1" si="2"/>
        <v>67.718544134999988</v>
      </c>
      <c r="J21" s="109">
        <f t="shared" ca="1" si="3"/>
        <v>1119.6955441349999</v>
      </c>
      <c r="K21" s="126">
        <f ca="1">SUM(J21:J23)</f>
        <v>4297.0206713785192</v>
      </c>
    </row>
    <row r="22" spans="1:11">
      <c r="A22" s="33" t="s">
        <v>15</v>
      </c>
      <c r="B22" s="36">
        <v>124884102.68000001</v>
      </c>
      <c r="C22" s="37" t="s">
        <v>109</v>
      </c>
      <c r="D22" s="112">
        <v>44747</v>
      </c>
      <c r="E22" s="112">
        <f t="shared" ca="1" si="0"/>
        <v>44914</v>
      </c>
      <c r="F22" s="99">
        <f ca="1">DATEDIF(D:D,E:E,"D")</f>
        <v>167</v>
      </c>
      <c r="G22" s="19">
        <v>1751.93</v>
      </c>
      <c r="H22" s="9">
        <f t="shared" si="1"/>
        <v>35.038600000000002</v>
      </c>
      <c r="I22" s="9">
        <f t="shared" ca="1" si="2"/>
        <v>97.514350922999995</v>
      </c>
      <c r="J22" s="109">
        <f t="shared" ca="1" si="3"/>
        <v>1884.4829509230001</v>
      </c>
      <c r="K22" s="134"/>
    </row>
    <row r="23" spans="1:11">
      <c r="A23" s="33" t="s">
        <v>15</v>
      </c>
      <c r="B23" s="36">
        <v>124884102.68000001</v>
      </c>
      <c r="C23" s="37" t="s">
        <v>109</v>
      </c>
      <c r="D23" s="112">
        <v>44778</v>
      </c>
      <c r="E23" s="112">
        <f t="shared" ca="1" si="0"/>
        <v>44914</v>
      </c>
      <c r="F23" s="99">
        <f ca="1">DATEDIF(D:D,E:E,"D")</f>
        <v>136</v>
      </c>
      <c r="G23" s="19">
        <v>1213.5616499999999</v>
      </c>
      <c r="H23" s="9">
        <f t="shared" si="1"/>
        <v>24.271232999999999</v>
      </c>
      <c r="I23" s="9">
        <f t="shared" ca="1" si="2"/>
        <v>55.009293320519987</v>
      </c>
      <c r="J23" s="109">
        <f t="shared" ca="1" si="3"/>
        <v>1292.8421763205197</v>
      </c>
      <c r="K23" s="135"/>
    </row>
    <row r="24" spans="1:11">
      <c r="A24" s="33" t="s">
        <v>15</v>
      </c>
      <c r="B24" s="108">
        <v>14531925220</v>
      </c>
      <c r="C24" s="97" t="s">
        <v>470</v>
      </c>
      <c r="D24" s="112">
        <v>44656</v>
      </c>
      <c r="E24" s="112">
        <f t="shared" ca="1" si="0"/>
        <v>44914</v>
      </c>
      <c r="F24" s="99">
        <f ca="1">DATEDIF(D:D,E:E,"D")</f>
        <v>258</v>
      </c>
      <c r="G24" s="109">
        <v>814.76990000000001</v>
      </c>
      <c r="H24" s="9">
        <f t="shared" si="1"/>
        <v>16.295397999999999</v>
      </c>
      <c r="I24" s="9">
        <f t="shared" ca="1" si="2"/>
        <v>70.063204378859993</v>
      </c>
      <c r="J24" s="109">
        <f t="shared" ca="1" si="3"/>
        <v>901.12850237885993</v>
      </c>
      <c r="K24" s="126">
        <f ca="1">SUM(J24:J25)</f>
        <v>1794.11012052762</v>
      </c>
    </row>
    <row r="25" spans="1:11">
      <c r="A25" s="33" t="s">
        <v>15</v>
      </c>
      <c r="B25" s="108">
        <v>14531925220</v>
      </c>
      <c r="C25" s="97" t="s">
        <v>470</v>
      </c>
      <c r="D25" s="112">
        <v>44686</v>
      </c>
      <c r="E25" s="112">
        <f t="shared" ca="1" si="0"/>
        <v>44914</v>
      </c>
      <c r="F25" s="99">
        <f ca="1">DATEDIF(D:D,E:E,"D")</f>
        <v>228</v>
      </c>
      <c r="G25" s="109">
        <v>814.76990000000001</v>
      </c>
      <c r="H25" s="9">
        <f t="shared" si="1"/>
        <v>16.295397999999999</v>
      </c>
      <c r="I25" s="9">
        <f t="shared" ca="1" si="2"/>
        <v>61.916320148759993</v>
      </c>
      <c r="J25" s="109">
        <f t="shared" ca="1" si="3"/>
        <v>892.98161814875994</v>
      </c>
      <c r="K25" s="127"/>
    </row>
    <row r="26" spans="1:11">
      <c r="A26" s="33" t="s">
        <v>15</v>
      </c>
      <c r="B26" s="108">
        <v>64098818272</v>
      </c>
      <c r="C26" s="97" t="s">
        <v>326</v>
      </c>
      <c r="D26" s="112">
        <v>44625</v>
      </c>
      <c r="E26" s="112">
        <f t="shared" ca="1" si="0"/>
        <v>44914</v>
      </c>
      <c r="F26" s="99">
        <f ca="1">DATEDIF(D:D,E:E,"D")</f>
        <v>289</v>
      </c>
      <c r="G26" s="109">
        <v>823.95</v>
      </c>
      <c r="H26" s="9">
        <f t="shared" si="1"/>
        <v>16.479000000000003</v>
      </c>
      <c r="I26" s="9">
        <f t="shared" ca="1" si="2"/>
        <v>79.365912614999999</v>
      </c>
      <c r="J26" s="109">
        <f t="shared" ca="1" si="3"/>
        <v>919.79491261500004</v>
      </c>
      <c r="K26" s="126">
        <f ca="1">SUM(J26:J28)</f>
        <v>2435.2384351539604</v>
      </c>
    </row>
    <row r="27" spans="1:11">
      <c r="A27" s="33" t="s">
        <v>15</v>
      </c>
      <c r="B27" s="108">
        <v>64098818272</v>
      </c>
      <c r="C27" s="97" t="s">
        <v>326</v>
      </c>
      <c r="D27" s="112">
        <v>44717</v>
      </c>
      <c r="E27" s="112">
        <f t="shared" ca="1" si="0"/>
        <v>44914</v>
      </c>
      <c r="F27" s="99">
        <f ca="1">DATEDIF(D:D,E:E,"D")</f>
        <v>197</v>
      </c>
      <c r="G27" s="109">
        <v>468.16329999999999</v>
      </c>
      <c r="H27" s="9">
        <f t="shared" si="1"/>
        <v>9.3632659999999994</v>
      </c>
      <c r="I27" s="9">
        <f t="shared" ca="1" si="2"/>
        <v>30.739649094329998</v>
      </c>
      <c r="J27" s="109">
        <f t="shared" ca="1" si="3"/>
        <v>508.26621509432999</v>
      </c>
      <c r="K27" s="134"/>
    </row>
    <row r="28" spans="1:11">
      <c r="A28" s="33" t="s">
        <v>15</v>
      </c>
      <c r="B28" s="108">
        <v>64098818272</v>
      </c>
      <c r="C28" s="97" t="s">
        <v>326</v>
      </c>
      <c r="D28" s="112">
        <v>44747</v>
      </c>
      <c r="E28" s="112">
        <f t="shared" ca="1" si="0"/>
        <v>44914</v>
      </c>
      <c r="F28" s="99">
        <f ca="1">DATEDIF(D:D,E:E,"D")</f>
        <v>167</v>
      </c>
      <c r="G28" s="109">
        <v>936.33330000000001</v>
      </c>
      <c r="H28" s="9">
        <f t="shared" si="1"/>
        <v>18.726666000000002</v>
      </c>
      <c r="I28" s="9">
        <f t="shared" ca="1" si="2"/>
        <v>52.11734144463</v>
      </c>
      <c r="J28" s="109">
        <f t="shared" ca="1" si="3"/>
        <v>1007.1773074446301</v>
      </c>
      <c r="K28" s="135"/>
    </row>
    <row r="29" spans="1:11">
      <c r="A29" s="5" t="s">
        <v>15</v>
      </c>
      <c r="B29" s="6">
        <v>80335330215</v>
      </c>
      <c r="C29" s="10" t="s">
        <v>18</v>
      </c>
      <c r="D29" s="100">
        <v>42465</v>
      </c>
      <c r="E29" s="100">
        <f t="shared" ca="1" si="0"/>
        <v>44914</v>
      </c>
      <c r="F29" s="99">
        <f ca="1">DATEDIF(D:D,E:E,"D")</f>
        <v>2449</v>
      </c>
      <c r="G29" s="9">
        <v>279.97000000000003</v>
      </c>
      <c r="H29" s="9">
        <f t="shared" si="1"/>
        <v>5.599400000000001</v>
      </c>
      <c r="I29" s="9">
        <f t="shared" ca="1" si="2"/>
        <v>228.52598844900001</v>
      </c>
      <c r="J29" s="9">
        <f t="shared" ca="1" si="3"/>
        <v>514.09538844899998</v>
      </c>
      <c r="K29" s="126">
        <f ca="1">SUM(J29:J39)</f>
        <v>5943.55533308946</v>
      </c>
    </row>
    <row r="30" spans="1:11">
      <c r="A30" s="5" t="s">
        <v>15</v>
      </c>
      <c r="B30" s="6">
        <v>80335330215</v>
      </c>
      <c r="C30" s="10" t="s">
        <v>18</v>
      </c>
      <c r="D30" s="100">
        <v>42495</v>
      </c>
      <c r="E30" s="100">
        <f t="shared" ca="1" si="0"/>
        <v>44914</v>
      </c>
      <c r="F30" s="99">
        <f ca="1">DATEDIF(D:D,E:E,"D")</f>
        <v>2419</v>
      </c>
      <c r="G30" s="9">
        <v>279.97000000000003</v>
      </c>
      <c r="H30" s="9">
        <f t="shared" si="1"/>
        <v>5.599400000000001</v>
      </c>
      <c r="I30" s="9">
        <f t="shared" ca="1" si="2"/>
        <v>225.72656841900002</v>
      </c>
      <c r="J30" s="9">
        <f t="shared" ca="1" si="3"/>
        <v>511.29596841900002</v>
      </c>
      <c r="K30" s="128"/>
    </row>
    <row r="31" spans="1:11">
      <c r="A31" s="5" t="s">
        <v>15</v>
      </c>
      <c r="B31" s="6">
        <v>80335330215</v>
      </c>
      <c r="C31" s="10" t="s">
        <v>18</v>
      </c>
      <c r="D31" s="100">
        <v>42526</v>
      </c>
      <c r="E31" s="100">
        <f t="shared" ca="1" si="0"/>
        <v>44914</v>
      </c>
      <c r="F31" s="99">
        <f ca="1">DATEDIF(D:D,E:E,"D")</f>
        <v>2388</v>
      </c>
      <c r="G31" s="9">
        <v>279.97000000000003</v>
      </c>
      <c r="H31" s="9">
        <f t="shared" si="1"/>
        <v>5.599400000000001</v>
      </c>
      <c r="I31" s="9">
        <f t="shared" ca="1" si="2"/>
        <v>222.83383438800001</v>
      </c>
      <c r="J31" s="9">
        <f t="shared" ca="1" si="3"/>
        <v>508.40323438800004</v>
      </c>
      <c r="K31" s="128"/>
    </row>
    <row r="32" spans="1:11">
      <c r="A32" s="5" t="s">
        <v>15</v>
      </c>
      <c r="B32" s="6">
        <v>80335330215</v>
      </c>
      <c r="C32" s="10" t="s">
        <v>18</v>
      </c>
      <c r="D32" s="100">
        <v>42556</v>
      </c>
      <c r="E32" s="100">
        <f t="shared" ca="1" si="0"/>
        <v>44914</v>
      </c>
      <c r="F32" s="99">
        <f ca="1">DATEDIF(D:D,E:E,"D")</f>
        <v>2358</v>
      </c>
      <c r="G32" s="9">
        <v>279.97000000000003</v>
      </c>
      <c r="H32" s="9">
        <f t="shared" si="1"/>
        <v>5.599400000000001</v>
      </c>
      <c r="I32" s="9">
        <f t="shared" ca="1" si="2"/>
        <v>220.03441435799999</v>
      </c>
      <c r="J32" s="9">
        <f t="shared" ca="1" si="3"/>
        <v>505.60381435800002</v>
      </c>
      <c r="K32" s="128"/>
    </row>
    <row r="33" spans="1:11">
      <c r="A33" s="5" t="s">
        <v>15</v>
      </c>
      <c r="B33" s="6">
        <v>80335330215</v>
      </c>
      <c r="C33" s="10" t="s">
        <v>18</v>
      </c>
      <c r="D33" s="100">
        <v>42587</v>
      </c>
      <c r="E33" s="100">
        <f t="shared" ca="1" si="0"/>
        <v>44914</v>
      </c>
      <c r="F33" s="99">
        <f ca="1">DATEDIF(D:D,E:E,"D")</f>
        <v>2327</v>
      </c>
      <c r="G33" s="9">
        <v>279.97000000000003</v>
      </c>
      <c r="H33" s="9">
        <f t="shared" si="1"/>
        <v>5.599400000000001</v>
      </c>
      <c r="I33" s="9">
        <f t="shared" ca="1" si="2"/>
        <v>217.14168032699999</v>
      </c>
      <c r="J33" s="9">
        <f t="shared" ca="1" si="3"/>
        <v>502.71108032699999</v>
      </c>
      <c r="K33" s="128"/>
    </row>
    <row r="34" spans="1:11">
      <c r="A34" s="5" t="s">
        <v>15</v>
      </c>
      <c r="B34" s="6">
        <v>80335330215</v>
      </c>
      <c r="C34" s="10" t="s">
        <v>18</v>
      </c>
      <c r="D34" s="100">
        <v>42614</v>
      </c>
      <c r="E34" s="100">
        <f t="shared" ca="1" si="0"/>
        <v>44914</v>
      </c>
      <c r="F34" s="99">
        <f ca="1">DATEDIF(D:D,E:E,"D")</f>
        <v>2300</v>
      </c>
      <c r="G34" s="9">
        <v>321.96771999999999</v>
      </c>
      <c r="H34" s="9">
        <f t="shared" si="1"/>
        <v>6.4393544</v>
      </c>
      <c r="I34" s="9">
        <f t="shared" ca="1" si="2"/>
        <v>246.81723447479996</v>
      </c>
      <c r="J34" s="9">
        <f t="shared" ca="1" si="3"/>
        <v>575.22430887479993</v>
      </c>
      <c r="K34" s="128"/>
    </row>
    <row r="35" spans="1:11">
      <c r="A35" s="5" t="s">
        <v>15</v>
      </c>
      <c r="B35" s="6">
        <v>80335330215</v>
      </c>
      <c r="C35" s="10" t="s">
        <v>18</v>
      </c>
      <c r="D35" s="100">
        <v>42644</v>
      </c>
      <c r="E35" s="100">
        <f t="shared" ca="1" si="0"/>
        <v>44914</v>
      </c>
      <c r="F35" s="99">
        <f ca="1">DATEDIF(D:D,E:E,"D")</f>
        <v>2270</v>
      </c>
      <c r="G35" s="9">
        <v>321.96771999999999</v>
      </c>
      <c r="H35" s="9">
        <f t="shared" si="1"/>
        <v>6.4393544</v>
      </c>
      <c r="I35" s="9">
        <f t="shared" ca="1" si="2"/>
        <v>243.59787924251995</v>
      </c>
      <c r="J35" s="9">
        <f t="shared" ca="1" si="3"/>
        <v>572.00495364251992</v>
      </c>
      <c r="K35" s="128"/>
    </row>
    <row r="36" spans="1:11">
      <c r="A36" s="5" t="s">
        <v>15</v>
      </c>
      <c r="B36" s="6">
        <v>80335330215</v>
      </c>
      <c r="C36" s="10" t="s">
        <v>18</v>
      </c>
      <c r="D36" s="100">
        <v>42675</v>
      </c>
      <c r="E36" s="100">
        <f t="shared" ca="1" si="0"/>
        <v>44914</v>
      </c>
      <c r="F36" s="99">
        <f ca="1">DATEDIF(D:D,E:E,"D")</f>
        <v>2239</v>
      </c>
      <c r="G36" s="9">
        <v>321.96771999999999</v>
      </c>
      <c r="H36" s="9">
        <f t="shared" si="1"/>
        <v>6.4393544</v>
      </c>
      <c r="I36" s="9">
        <f t="shared" ca="1" si="2"/>
        <v>240.27121216916396</v>
      </c>
      <c r="J36" s="9">
        <f t="shared" ca="1" si="3"/>
        <v>568.6782865691639</v>
      </c>
      <c r="K36" s="128"/>
    </row>
    <row r="37" spans="1:11">
      <c r="A37" s="5" t="s">
        <v>15</v>
      </c>
      <c r="B37" s="6">
        <v>80335330215</v>
      </c>
      <c r="C37" s="10" t="s">
        <v>18</v>
      </c>
      <c r="D37" s="100">
        <v>42705</v>
      </c>
      <c r="E37" s="100">
        <f t="shared" ca="1" si="0"/>
        <v>44914</v>
      </c>
      <c r="F37" s="99">
        <f ca="1">DATEDIF(D:D,E:E,"D")</f>
        <v>2209</v>
      </c>
      <c r="G37" s="9">
        <v>321.96771999999999</v>
      </c>
      <c r="H37" s="9">
        <f t="shared" si="1"/>
        <v>6.4393544</v>
      </c>
      <c r="I37" s="9">
        <f t="shared" ca="1" si="2"/>
        <v>237.05185693688398</v>
      </c>
      <c r="J37" s="9">
        <f t="shared" ca="1" si="3"/>
        <v>565.45893133688401</v>
      </c>
      <c r="K37" s="128"/>
    </row>
    <row r="38" spans="1:11">
      <c r="A38" s="5" t="s">
        <v>15</v>
      </c>
      <c r="B38" s="6">
        <v>80335330215</v>
      </c>
      <c r="C38" s="10" t="s">
        <v>18</v>
      </c>
      <c r="D38" s="100">
        <v>42740</v>
      </c>
      <c r="E38" s="103">
        <f t="shared" ca="1" si="0"/>
        <v>44914</v>
      </c>
      <c r="F38" s="99">
        <f ca="1">DATEDIF(D:D,E:E,"D")</f>
        <v>2174</v>
      </c>
      <c r="G38" s="9">
        <v>321.96771999999999</v>
      </c>
      <c r="H38" s="9">
        <f t="shared" si="1"/>
        <v>6.4393544</v>
      </c>
      <c r="I38" s="9">
        <f t="shared" ca="1" si="2"/>
        <v>233.29594249922397</v>
      </c>
      <c r="J38" s="9">
        <f t="shared" ca="1" si="3"/>
        <v>561.70301689922394</v>
      </c>
      <c r="K38" s="128"/>
    </row>
    <row r="39" spans="1:11">
      <c r="A39" s="5" t="s">
        <v>15</v>
      </c>
      <c r="B39" s="6">
        <v>80335330215</v>
      </c>
      <c r="C39" s="10" t="s">
        <v>18</v>
      </c>
      <c r="D39" s="100">
        <v>42771</v>
      </c>
      <c r="E39" s="103">
        <f t="shared" ca="1" si="0"/>
        <v>44914</v>
      </c>
      <c r="F39" s="99">
        <f ca="1">DATEDIF(D:D,E:E,"D")</f>
        <v>2143</v>
      </c>
      <c r="G39" s="9">
        <v>321.96771999999999</v>
      </c>
      <c r="H39" s="9">
        <f t="shared" si="1"/>
        <v>6.4393544</v>
      </c>
      <c r="I39" s="9">
        <f t="shared" ca="1" si="2"/>
        <v>229.96927542586795</v>
      </c>
      <c r="J39" s="9">
        <f t="shared" ca="1" si="3"/>
        <v>558.37634982586792</v>
      </c>
      <c r="K39" s="127"/>
    </row>
    <row r="40" spans="1:11">
      <c r="A40" s="33" t="s">
        <v>15</v>
      </c>
      <c r="B40" s="36">
        <v>94103542268</v>
      </c>
      <c r="C40" s="37" t="s">
        <v>445</v>
      </c>
      <c r="D40" s="112">
        <v>44839</v>
      </c>
      <c r="E40" s="112">
        <f t="shared" ca="1" si="0"/>
        <v>44914</v>
      </c>
      <c r="F40" s="99">
        <f ca="1">DATEDIF(D:D,E:E,"D")</f>
        <v>75</v>
      </c>
      <c r="G40" s="19">
        <v>597.59</v>
      </c>
      <c r="H40" s="9">
        <f t="shared" si="1"/>
        <v>11.9518</v>
      </c>
      <c r="I40" s="9">
        <f t="shared" ca="1" si="2"/>
        <v>14.938256024999999</v>
      </c>
      <c r="J40" s="109">
        <f t="shared" ca="1" si="3"/>
        <v>624.48005602500007</v>
      </c>
      <c r="K40" s="126">
        <f ca="1">SUM(J40:J41)</f>
        <v>1242.7856328930002</v>
      </c>
    </row>
    <row r="41" spans="1:11">
      <c r="A41" s="33" t="s">
        <v>15</v>
      </c>
      <c r="B41" s="36">
        <v>94103542268</v>
      </c>
      <c r="C41" s="37" t="s">
        <v>445</v>
      </c>
      <c r="D41" s="112">
        <v>44870</v>
      </c>
      <c r="E41" s="112">
        <f t="shared" ca="1" si="0"/>
        <v>44914</v>
      </c>
      <c r="F41" s="99">
        <f ca="1">DATEDIF(D:D,E:E,"D")</f>
        <v>44</v>
      </c>
      <c r="G41" s="19">
        <v>597.59</v>
      </c>
      <c r="H41" s="9">
        <f t="shared" si="1"/>
        <v>11.9518</v>
      </c>
      <c r="I41" s="9">
        <f t="shared" ca="1" si="2"/>
        <v>8.763776867999999</v>
      </c>
      <c r="J41" s="109">
        <f t="shared" ca="1" si="3"/>
        <v>618.30557686800012</v>
      </c>
      <c r="K41" s="127"/>
    </row>
    <row r="42" spans="1:11">
      <c r="A42" s="5" t="s">
        <v>6</v>
      </c>
      <c r="B42" s="12">
        <v>57361100244</v>
      </c>
      <c r="C42" s="7" t="s">
        <v>9</v>
      </c>
      <c r="D42" s="100">
        <v>42374</v>
      </c>
      <c r="E42" s="100">
        <f t="shared" ca="1" si="0"/>
        <v>44914</v>
      </c>
      <c r="F42" s="99">
        <f ca="1">DATEDIF(D:D,E:E,"D")</f>
        <v>2540</v>
      </c>
      <c r="G42" s="9">
        <v>125.37</v>
      </c>
      <c r="H42" s="9">
        <f t="shared" si="1"/>
        <v>2.5074000000000001</v>
      </c>
      <c r="I42" s="9">
        <f t="shared" ca="1" si="2"/>
        <v>106.13598533999999</v>
      </c>
      <c r="J42" s="9">
        <f t="shared" ca="1" si="3"/>
        <v>234.01338534000001</v>
      </c>
      <c r="K42" s="126">
        <f ca="1">SUM(J42:J49)</f>
        <v>1869.897312675</v>
      </c>
    </row>
    <row r="43" spans="1:11">
      <c r="A43" s="5" t="s">
        <v>6</v>
      </c>
      <c r="B43" s="12">
        <v>57361100244</v>
      </c>
      <c r="C43" s="7" t="s">
        <v>9</v>
      </c>
      <c r="D43" s="100">
        <v>42405</v>
      </c>
      <c r="E43" s="100">
        <f t="shared" ca="1" si="0"/>
        <v>44914</v>
      </c>
      <c r="F43" s="99">
        <f ca="1">DATEDIF(D:D,E:E,"D")</f>
        <v>2509</v>
      </c>
      <c r="G43" s="9">
        <v>125.37</v>
      </c>
      <c r="H43" s="9">
        <f t="shared" si="1"/>
        <v>2.5074000000000001</v>
      </c>
      <c r="I43" s="9">
        <f t="shared" ca="1" si="2"/>
        <v>104.84062488899998</v>
      </c>
      <c r="J43" s="9">
        <f t="shared" ca="1" si="3"/>
        <v>232.71802488899999</v>
      </c>
      <c r="K43" s="128"/>
    </row>
    <row r="44" spans="1:11">
      <c r="A44" s="5" t="s">
        <v>6</v>
      </c>
      <c r="B44" s="12">
        <v>57361100244</v>
      </c>
      <c r="C44" s="7" t="s">
        <v>9</v>
      </c>
      <c r="D44" s="100">
        <v>42434</v>
      </c>
      <c r="E44" s="100">
        <f t="shared" ca="1" si="0"/>
        <v>44914</v>
      </c>
      <c r="F44" s="99">
        <f ca="1">DATEDIF(D:D,E:E,"D")</f>
        <v>2480</v>
      </c>
      <c r="G44" s="9">
        <v>125.37</v>
      </c>
      <c r="H44" s="9">
        <f t="shared" si="1"/>
        <v>2.5074000000000001</v>
      </c>
      <c r="I44" s="9">
        <f t="shared" ca="1" si="2"/>
        <v>103.62883607999999</v>
      </c>
      <c r="J44" s="9">
        <f t="shared" ca="1" si="3"/>
        <v>231.50623608000001</v>
      </c>
      <c r="K44" s="128"/>
    </row>
    <row r="45" spans="1:11">
      <c r="A45" s="5" t="s">
        <v>6</v>
      </c>
      <c r="B45" s="12">
        <v>57361100244</v>
      </c>
      <c r="C45" s="7" t="s">
        <v>9</v>
      </c>
      <c r="D45" s="100">
        <v>42465</v>
      </c>
      <c r="E45" s="100">
        <f t="shared" ca="1" si="0"/>
        <v>44914</v>
      </c>
      <c r="F45" s="99">
        <f ca="1">DATEDIF(D:D,E:E,"D")</f>
        <v>2449</v>
      </c>
      <c r="G45" s="9">
        <v>125.37</v>
      </c>
      <c r="H45" s="9">
        <f t="shared" si="1"/>
        <v>2.5074000000000001</v>
      </c>
      <c r="I45" s="9">
        <f t="shared" ca="1" si="2"/>
        <v>102.33347562899999</v>
      </c>
      <c r="J45" s="9">
        <f t="shared" ca="1" si="3"/>
        <v>230.21087562899999</v>
      </c>
      <c r="K45" s="128"/>
    </row>
    <row r="46" spans="1:11">
      <c r="A46" s="5" t="s">
        <v>6</v>
      </c>
      <c r="B46" s="12">
        <v>57361100244</v>
      </c>
      <c r="C46" s="7" t="s">
        <v>9</v>
      </c>
      <c r="D46" s="100">
        <v>42495</v>
      </c>
      <c r="E46" s="100">
        <f t="shared" ca="1" si="0"/>
        <v>44914</v>
      </c>
      <c r="F46" s="99">
        <f ca="1">DATEDIF(D:D,E:E,"D")</f>
        <v>2419</v>
      </c>
      <c r="G46" s="9">
        <v>125.37</v>
      </c>
      <c r="H46" s="9">
        <f t="shared" si="1"/>
        <v>2.5074000000000001</v>
      </c>
      <c r="I46" s="9">
        <f t="shared" ca="1" si="2"/>
        <v>101.07990099899999</v>
      </c>
      <c r="J46" s="9">
        <f t="shared" ca="1" si="3"/>
        <v>228.95730099899998</v>
      </c>
      <c r="K46" s="128"/>
    </row>
    <row r="47" spans="1:11">
      <c r="A47" s="5" t="s">
        <v>6</v>
      </c>
      <c r="B47" s="12">
        <v>57361100244</v>
      </c>
      <c r="C47" s="7" t="s">
        <v>9</v>
      </c>
      <c r="D47" s="100">
        <v>42526</v>
      </c>
      <c r="E47" s="100">
        <f t="shared" ca="1" si="0"/>
        <v>44914</v>
      </c>
      <c r="F47" s="99">
        <f ca="1">DATEDIF(D:D,E:E,"D")</f>
        <v>2388</v>
      </c>
      <c r="G47" s="9">
        <v>125.37</v>
      </c>
      <c r="H47" s="9">
        <f t="shared" si="1"/>
        <v>2.5074000000000001</v>
      </c>
      <c r="I47" s="9">
        <f t="shared" ca="1" si="2"/>
        <v>99.784540547999995</v>
      </c>
      <c r="J47" s="9">
        <f t="shared" ca="1" si="3"/>
        <v>227.66194054800002</v>
      </c>
      <c r="K47" s="128"/>
    </row>
    <row r="48" spans="1:11">
      <c r="A48" s="5" t="s">
        <v>6</v>
      </c>
      <c r="B48" s="12">
        <v>57361100244</v>
      </c>
      <c r="C48" s="7" t="s">
        <v>9</v>
      </c>
      <c r="D48" s="100">
        <v>42556</v>
      </c>
      <c r="E48" s="100">
        <f t="shared" ca="1" si="0"/>
        <v>44914</v>
      </c>
      <c r="F48" s="99">
        <f ca="1">DATEDIF(D:D,E:E,"D")</f>
        <v>2358</v>
      </c>
      <c r="G48" s="9">
        <v>125.37</v>
      </c>
      <c r="H48" s="9">
        <f t="shared" si="1"/>
        <v>2.5074000000000001</v>
      </c>
      <c r="I48" s="9">
        <f t="shared" ca="1" si="2"/>
        <v>98.530965917999993</v>
      </c>
      <c r="J48" s="9">
        <f t="shared" ca="1" si="3"/>
        <v>226.40836591800002</v>
      </c>
      <c r="K48" s="128"/>
    </row>
    <row r="49" spans="1:11">
      <c r="A49" s="5" t="s">
        <v>6</v>
      </c>
      <c r="B49" s="12">
        <v>57361100244</v>
      </c>
      <c r="C49" s="7" t="s">
        <v>9</v>
      </c>
      <c r="D49" s="100">
        <v>42587</v>
      </c>
      <c r="E49" s="100">
        <f t="shared" ca="1" si="0"/>
        <v>44914</v>
      </c>
      <c r="F49" s="99">
        <f ca="1">DATEDIF(D:D,E:E,"D")</f>
        <v>2327</v>
      </c>
      <c r="G49" s="9">
        <v>143.91999999999999</v>
      </c>
      <c r="H49" s="9">
        <f t="shared" si="1"/>
        <v>2.8783999999999996</v>
      </c>
      <c r="I49" s="9">
        <f t="shared" ca="1" si="2"/>
        <v>111.62278327199998</v>
      </c>
      <c r="J49" s="9">
        <f t="shared" ca="1" si="3"/>
        <v>258.42118327199995</v>
      </c>
      <c r="K49" s="127"/>
    </row>
    <row r="50" spans="1:11">
      <c r="A50" s="5" t="s">
        <v>15</v>
      </c>
      <c r="B50" s="18">
        <v>76895033220</v>
      </c>
      <c r="C50" s="10" t="s">
        <v>75</v>
      </c>
      <c r="D50" s="100">
        <v>42526</v>
      </c>
      <c r="E50" s="100">
        <f t="shared" ca="1" si="0"/>
        <v>44914</v>
      </c>
      <c r="F50" s="99">
        <f ca="1">DATEDIF(D:D,E:E,"D")</f>
        <v>2388</v>
      </c>
      <c r="G50" s="30">
        <v>279.97000000000003</v>
      </c>
      <c r="H50" s="9">
        <f t="shared" si="1"/>
        <v>5.599400000000001</v>
      </c>
      <c r="I50" s="9">
        <f t="shared" ca="1" si="2"/>
        <v>222.83383438800001</v>
      </c>
      <c r="J50" s="9">
        <f t="shared" ca="1" si="3"/>
        <v>508.40323438800004</v>
      </c>
      <c r="K50" s="126">
        <f ca="1">SUM(J50:J57)</f>
        <v>4359.7876263955923</v>
      </c>
    </row>
    <row r="51" spans="1:11">
      <c r="A51" s="5" t="s">
        <v>15</v>
      </c>
      <c r="B51" s="18">
        <v>76895033220</v>
      </c>
      <c r="C51" s="10" t="s">
        <v>75</v>
      </c>
      <c r="D51" s="100">
        <v>42556</v>
      </c>
      <c r="E51" s="100">
        <f t="shared" ca="1" si="0"/>
        <v>44914</v>
      </c>
      <c r="F51" s="99">
        <f ca="1">DATEDIF(D:D,E:E,"D")</f>
        <v>2358</v>
      </c>
      <c r="G51" s="30">
        <v>279.97000000000003</v>
      </c>
      <c r="H51" s="9">
        <f t="shared" si="1"/>
        <v>5.599400000000001</v>
      </c>
      <c r="I51" s="9">
        <f t="shared" ca="1" si="2"/>
        <v>220.03441435799999</v>
      </c>
      <c r="J51" s="9">
        <f t="shared" ca="1" si="3"/>
        <v>505.60381435800002</v>
      </c>
      <c r="K51" s="128"/>
    </row>
    <row r="52" spans="1:11">
      <c r="A52" s="5" t="s">
        <v>15</v>
      </c>
      <c r="B52" s="18">
        <v>76895033220</v>
      </c>
      <c r="C52" s="10" t="s">
        <v>75</v>
      </c>
      <c r="D52" s="100">
        <v>42587</v>
      </c>
      <c r="E52" s="100">
        <f t="shared" ca="1" si="0"/>
        <v>44914</v>
      </c>
      <c r="F52" s="99">
        <f ca="1">DATEDIF(D:D,E:E,"D")</f>
        <v>2327</v>
      </c>
      <c r="G52" s="30">
        <v>279.97000000000003</v>
      </c>
      <c r="H52" s="9">
        <f t="shared" si="1"/>
        <v>5.599400000000001</v>
      </c>
      <c r="I52" s="9">
        <f t="shared" ca="1" si="2"/>
        <v>217.14168032699999</v>
      </c>
      <c r="J52" s="9">
        <f t="shared" ca="1" si="3"/>
        <v>502.71108032699999</v>
      </c>
      <c r="K52" s="128"/>
    </row>
    <row r="53" spans="1:11">
      <c r="A53" s="5" t="s">
        <v>15</v>
      </c>
      <c r="B53" s="18">
        <v>76895033220</v>
      </c>
      <c r="C53" s="10" t="s">
        <v>75</v>
      </c>
      <c r="D53" s="100">
        <v>42614</v>
      </c>
      <c r="E53" s="100">
        <f t="shared" ca="1" si="0"/>
        <v>44914</v>
      </c>
      <c r="F53" s="99">
        <f ca="1">DATEDIF(D:D,E:E,"D")</f>
        <v>2300</v>
      </c>
      <c r="G53" s="30">
        <v>321.96771999999999</v>
      </c>
      <c r="H53" s="9">
        <f t="shared" si="1"/>
        <v>6.4393544</v>
      </c>
      <c r="I53" s="9">
        <f t="shared" ca="1" si="2"/>
        <v>246.81723447479996</v>
      </c>
      <c r="J53" s="9">
        <f t="shared" ca="1" si="3"/>
        <v>575.22430887479993</v>
      </c>
      <c r="K53" s="128"/>
    </row>
    <row r="54" spans="1:11">
      <c r="A54" s="5" t="s">
        <v>15</v>
      </c>
      <c r="B54" s="18">
        <v>76895033220</v>
      </c>
      <c r="C54" s="10" t="s">
        <v>75</v>
      </c>
      <c r="D54" s="100">
        <v>42644</v>
      </c>
      <c r="E54" s="100">
        <f t="shared" ca="1" si="0"/>
        <v>44914</v>
      </c>
      <c r="F54" s="99">
        <f ca="1">DATEDIF(D:D,E:E,"D")</f>
        <v>2270</v>
      </c>
      <c r="G54" s="30">
        <v>321.96771999999999</v>
      </c>
      <c r="H54" s="9">
        <f t="shared" si="1"/>
        <v>6.4393544</v>
      </c>
      <c r="I54" s="9">
        <f t="shared" ca="1" si="2"/>
        <v>243.59787924251995</v>
      </c>
      <c r="J54" s="9">
        <f t="shared" ca="1" si="3"/>
        <v>572.00495364251992</v>
      </c>
      <c r="K54" s="128"/>
    </row>
    <row r="55" spans="1:11">
      <c r="A55" s="5" t="s">
        <v>15</v>
      </c>
      <c r="B55" s="18">
        <v>76895033220</v>
      </c>
      <c r="C55" s="10" t="s">
        <v>75</v>
      </c>
      <c r="D55" s="100">
        <v>42675</v>
      </c>
      <c r="E55" s="100">
        <f t="shared" ca="1" si="0"/>
        <v>44914</v>
      </c>
      <c r="F55" s="99">
        <f ca="1">DATEDIF(D:D,E:E,"D")</f>
        <v>2239</v>
      </c>
      <c r="G55" s="30">
        <v>321.96771999999999</v>
      </c>
      <c r="H55" s="9">
        <f t="shared" si="1"/>
        <v>6.4393544</v>
      </c>
      <c r="I55" s="9">
        <f t="shared" ca="1" si="2"/>
        <v>240.27121216916396</v>
      </c>
      <c r="J55" s="9">
        <f t="shared" ca="1" si="3"/>
        <v>568.6782865691639</v>
      </c>
      <c r="K55" s="128"/>
    </row>
    <row r="56" spans="1:11">
      <c r="A56" s="5" t="s">
        <v>15</v>
      </c>
      <c r="B56" s="18">
        <v>76895033220</v>
      </c>
      <c r="C56" s="10" t="s">
        <v>75</v>
      </c>
      <c r="D56" s="100">
        <v>42705</v>
      </c>
      <c r="E56" s="100">
        <f t="shared" ca="1" si="0"/>
        <v>44914</v>
      </c>
      <c r="F56" s="99">
        <f ca="1">DATEDIF(D:D,E:E,"D")</f>
        <v>2209</v>
      </c>
      <c r="G56" s="30">
        <v>321.96771999999999</v>
      </c>
      <c r="H56" s="9">
        <f t="shared" si="1"/>
        <v>6.4393544</v>
      </c>
      <c r="I56" s="9">
        <f t="shared" ca="1" si="2"/>
        <v>237.05185693688398</v>
      </c>
      <c r="J56" s="9">
        <f t="shared" ca="1" si="3"/>
        <v>565.45893133688401</v>
      </c>
      <c r="K56" s="128"/>
    </row>
    <row r="57" spans="1:11">
      <c r="A57" s="5" t="s">
        <v>15</v>
      </c>
      <c r="B57" s="18">
        <v>76895033220</v>
      </c>
      <c r="C57" s="10" t="s">
        <v>75</v>
      </c>
      <c r="D57" s="100">
        <v>42740</v>
      </c>
      <c r="E57" s="103">
        <f t="shared" ca="1" si="0"/>
        <v>44914</v>
      </c>
      <c r="F57" s="99">
        <f ca="1">DATEDIF(D:D,E:E,"D")</f>
        <v>2174</v>
      </c>
      <c r="G57" s="30">
        <v>321.96771999999999</v>
      </c>
      <c r="H57" s="9">
        <f t="shared" si="1"/>
        <v>6.4393544</v>
      </c>
      <c r="I57" s="9">
        <f t="shared" ca="1" si="2"/>
        <v>233.29594249922397</v>
      </c>
      <c r="J57" s="9">
        <f t="shared" ca="1" si="3"/>
        <v>561.70301689922394</v>
      </c>
      <c r="K57" s="127"/>
    </row>
    <row r="58" spans="1:11">
      <c r="A58" s="33" t="s">
        <v>15</v>
      </c>
      <c r="B58" s="45">
        <v>3105485279</v>
      </c>
      <c r="C58" s="84" t="s">
        <v>329</v>
      </c>
      <c r="D58" s="100">
        <v>44232</v>
      </c>
      <c r="E58" s="100">
        <f t="shared" ca="1" si="0"/>
        <v>44914</v>
      </c>
      <c r="F58" s="99">
        <f ca="1">DATEDIF(D:D,E:E,"D")</f>
        <v>682</v>
      </c>
      <c r="G58" s="23">
        <v>328.59705846370002</v>
      </c>
      <c r="H58" s="9">
        <f t="shared" si="1"/>
        <v>6.5719411692740008</v>
      </c>
      <c r="I58" s="9">
        <f t="shared" ca="1" si="2"/>
        <v>74.69359451761872</v>
      </c>
      <c r="J58" s="19">
        <f t="shared" ca="1" si="3"/>
        <v>409.86259415059271</v>
      </c>
      <c r="K58" s="126">
        <f ca="1">SUM(J58:J59)</f>
        <v>816.65858911277883</v>
      </c>
    </row>
    <row r="59" spans="1:11">
      <c r="A59" s="33" t="s">
        <v>15</v>
      </c>
      <c r="B59" s="45">
        <v>3105485279</v>
      </c>
      <c r="C59" s="84" t="s">
        <v>329</v>
      </c>
      <c r="D59" s="100">
        <v>44260</v>
      </c>
      <c r="E59" s="100">
        <f t="shared" ca="1" si="0"/>
        <v>44914</v>
      </c>
      <c r="F59" s="99">
        <f ca="1">DATEDIF(D:D,E:E,"D")</f>
        <v>654</v>
      </c>
      <c r="G59" s="23">
        <v>328.59705846370002</v>
      </c>
      <c r="H59" s="9">
        <f t="shared" si="1"/>
        <v>6.5719411692740008</v>
      </c>
      <c r="I59" s="9">
        <f t="shared" ca="1" si="2"/>
        <v>71.626995329212093</v>
      </c>
      <c r="J59" s="19">
        <f t="shared" ca="1" si="3"/>
        <v>406.79599496218611</v>
      </c>
      <c r="K59" s="127"/>
    </row>
    <row r="60" spans="1:11">
      <c r="A60" s="5" t="s">
        <v>15</v>
      </c>
      <c r="B60" s="6">
        <v>40131041215</v>
      </c>
      <c r="C60" s="10" t="s">
        <v>19</v>
      </c>
      <c r="D60" s="100">
        <v>43621</v>
      </c>
      <c r="E60" s="100">
        <f t="shared" ca="1" si="0"/>
        <v>44914</v>
      </c>
      <c r="F60" s="99">
        <f ca="1">DATEDIF(D:D,E:E,"D")</f>
        <v>1293</v>
      </c>
      <c r="G60" s="9">
        <v>605.69000000000005</v>
      </c>
      <c r="H60" s="9">
        <f t="shared" si="1"/>
        <v>12.113800000000001</v>
      </c>
      <c r="I60" s="9">
        <f t="shared" ca="1" si="2"/>
        <v>261.026284761</v>
      </c>
      <c r="J60" s="24">
        <f t="shared" ca="1" si="3"/>
        <v>878.83008476100008</v>
      </c>
    </row>
    <row r="61" spans="1:11">
      <c r="A61" s="5" t="s">
        <v>15</v>
      </c>
      <c r="B61" s="18">
        <v>5615461268</v>
      </c>
      <c r="C61" s="10" t="s">
        <v>37</v>
      </c>
      <c r="D61" s="100">
        <v>43774</v>
      </c>
      <c r="E61" s="100">
        <f t="shared" ca="1" si="0"/>
        <v>44914</v>
      </c>
      <c r="F61" s="99">
        <f ca="1">DATEDIF(D:D,E:E,"D")</f>
        <v>1140</v>
      </c>
      <c r="G61" s="19">
        <v>116.5</v>
      </c>
      <c r="H61" s="9">
        <f t="shared" si="1"/>
        <v>2.33</v>
      </c>
      <c r="I61" s="9">
        <f t="shared" ca="1" si="2"/>
        <v>44.265572999999996</v>
      </c>
      <c r="J61" s="24">
        <f t="shared" ca="1" si="3"/>
        <v>163.095573</v>
      </c>
    </row>
    <row r="62" spans="1:11">
      <c r="A62" s="5" t="s">
        <v>15</v>
      </c>
      <c r="B62" s="6">
        <v>77011961291</v>
      </c>
      <c r="C62" s="10" t="s">
        <v>20</v>
      </c>
      <c r="D62" s="100">
        <v>42799</v>
      </c>
      <c r="E62" s="103">
        <f t="shared" ca="1" si="0"/>
        <v>44914</v>
      </c>
      <c r="F62" s="99">
        <f ca="1">DATEDIF(D:D,E:E,"D")</f>
        <v>2115</v>
      </c>
      <c r="G62" s="9">
        <v>331.97</v>
      </c>
      <c r="H62" s="9">
        <f t="shared" si="1"/>
        <v>6.6394000000000011</v>
      </c>
      <c r="I62" s="9">
        <f t="shared" ca="1" si="2"/>
        <v>234.015446115</v>
      </c>
      <c r="J62" s="9">
        <f t="shared" ca="1" si="3"/>
        <v>572.62484611500008</v>
      </c>
      <c r="K62" s="126">
        <f ca="1">SUM(J62:J64)</f>
        <v>2774.3659404599757</v>
      </c>
    </row>
    <row r="63" spans="1:11">
      <c r="A63" s="5" t="s">
        <v>15</v>
      </c>
      <c r="B63" s="6">
        <v>77011961291</v>
      </c>
      <c r="C63" s="10" t="s">
        <v>20</v>
      </c>
      <c r="D63" s="100">
        <v>42830</v>
      </c>
      <c r="E63" s="103">
        <f t="shared" ca="1" si="0"/>
        <v>44914</v>
      </c>
      <c r="F63" s="99">
        <f ca="1">DATEDIF(D:D,E:E,"D")</f>
        <v>2084</v>
      </c>
      <c r="G63" s="9">
        <v>643.93543999999997</v>
      </c>
      <c r="H63" s="9">
        <f t="shared" si="1"/>
        <v>12.8787088</v>
      </c>
      <c r="I63" s="9">
        <f t="shared" ca="1" si="2"/>
        <v>447.27575360476794</v>
      </c>
      <c r="J63" s="9">
        <f t="shared" ca="1" si="3"/>
        <v>1104.0899024047681</v>
      </c>
      <c r="K63" s="128"/>
    </row>
    <row r="64" spans="1:11">
      <c r="A64" s="5" t="s">
        <v>15</v>
      </c>
      <c r="B64" s="6">
        <v>77011961291</v>
      </c>
      <c r="C64" s="10" t="s">
        <v>20</v>
      </c>
      <c r="D64" s="100">
        <v>42860</v>
      </c>
      <c r="E64" s="103">
        <f t="shared" ca="1" si="0"/>
        <v>44914</v>
      </c>
      <c r="F64" s="99">
        <f ca="1">DATEDIF(D:D,E:E,"D")</f>
        <v>2054</v>
      </c>
      <c r="G64" s="9">
        <v>643.93543999999997</v>
      </c>
      <c r="H64" s="9">
        <f t="shared" si="1"/>
        <v>12.8787088</v>
      </c>
      <c r="I64" s="9">
        <f t="shared" ca="1" si="2"/>
        <v>440.83704314020792</v>
      </c>
      <c r="J64" s="9">
        <f t="shared" ca="1" si="3"/>
        <v>1097.6511919402078</v>
      </c>
      <c r="K64" s="127"/>
    </row>
    <row r="65" spans="1:11">
      <c r="A65" s="5" t="s">
        <v>15</v>
      </c>
      <c r="B65" s="18">
        <v>10412212234</v>
      </c>
      <c r="C65" s="10" t="s">
        <v>38</v>
      </c>
      <c r="D65" s="100">
        <v>43013</v>
      </c>
      <c r="E65" s="103">
        <f t="shared" ca="1" si="0"/>
        <v>44914</v>
      </c>
      <c r="F65" s="99">
        <f ca="1">DATEDIF(D:D,E:E,"D")</f>
        <v>1901</v>
      </c>
      <c r="G65" s="19">
        <v>616.03216800000007</v>
      </c>
      <c r="H65" s="9">
        <f t="shared" si="1"/>
        <v>12.320643360000002</v>
      </c>
      <c r="I65" s="9">
        <f t="shared" ca="1" si="2"/>
        <v>390.32001455095445</v>
      </c>
      <c r="J65" s="9">
        <f t="shared" ca="1" si="3"/>
        <v>1018.6728259109545</v>
      </c>
      <c r="K65" s="126">
        <f ca="1">SUM(J65:J67)</f>
        <v>3037.1287137461786</v>
      </c>
    </row>
    <row r="66" spans="1:11">
      <c r="A66" s="5" t="s">
        <v>15</v>
      </c>
      <c r="B66" s="18">
        <v>10412212234</v>
      </c>
      <c r="C66" s="10" t="s">
        <v>38</v>
      </c>
      <c r="D66" s="100">
        <v>43044</v>
      </c>
      <c r="E66" s="103">
        <f t="shared" ref="E66:E129" ca="1" si="4">TODAY()</f>
        <v>44914</v>
      </c>
      <c r="F66" s="99">
        <f ca="1">DATEDIF(D:D,E:E,"D")</f>
        <v>1870</v>
      </c>
      <c r="G66" s="19">
        <v>616.03216800000007</v>
      </c>
      <c r="H66" s="9">
        <f t="shared" ref="H66:H129" si="5">G66*2%</f>
        <v>12.320643360000002</v>
      </c>
      <c r="I66" s="9">
        <f t="shared" ref="I66:I129" ca="1" si="6">F66*0.03333%*G66</f>
        <v>383.95498538152799</v>
      </c>
      <c r="J66" s="9">
        <f t="shared" ref="J66:J129" ca="1" si="7">SUM(G66:I66)</f>
        <v>1012.307796741528</v>
      </c>
      <c r="K66" s="128"/>
    </row>
    <row r="67" spans="1:11">
      <c r="A67" s="5" t="s">
        <v>15</v>
      </c>
      <c r="B67" s="18">
        <v>10412212234</v>
      </c>
      <c r="C67" s="10" t="s">
        <v>38</v>
      </c>
      <c r="D67" s="100">
        <v>43074</v>
      </c>
      <c r="E67" s="103">
        <f t="shared" ca="1" si="4"/>
        <v>44914</v>
      </c>
      <c r="F67" s="99">
        <f ca="1">DATEDIF(D:D,E:E,"D")</f>
        <v>1840</v>
      </c>
      <c r="G67" s="19">
        <v>616.03216800000007</v>
      </c>
      <c r="H67" s="9">
        <f t="shared" si="5"/>
        <v>12.320643360000002</v>
      </c>
      <c r="I67" s="9">
        <f t="shared" ca="1" si="6"/>
        <v>377.79527973369602</v>
      </c>
      <c r="J67" s="9">
        <f t="shared" ca="1" si="7"/>
        <v>1006.1480910936961</v>
      </c>
      <c r="K67" s="127"/>
    </row>
    <row r="68" spans="1:11">
      <c r="A68" s="5" t="s">
        <v>15</v>
      </c>
      <c r="B68" s="18">
        <v>37067648220</v>
      </c>
      <c r="C68" s="10" t="s">
        <v>76</v>
      </c>
      <c r="D68" s="100">
        <v>42740</v>
      </c>
      <c r="E68" s="103">
        <f t="shared" ca="1" si="4"/>
        <v>44914</v>
      </c>
      <c r="F68" s="99">
        <f ca="1">DATEDIF(D:D,E:E,"D")</f>
        <v>2174</v>
      </c>
      <c r="G68" s="30">
        <v>643.93543999999997</v>
      </c>
      <c r="H68" s="9">
        <f t="shared" si="5"/>
        <v>12.8787088</v>
      </c>
      <c r="I68" s="9">
        <f t="shared" ca="1" si="6"/>
        <v>466.59188499844794</v>
      </c>
      <c r="J68" s="9">
        <f t="shared" ca="1" si="7"/>
        <v>1123.4060337984479</v>
      </c>
      <c r="K68" s="126">
        <f ca="1">SUM(J68:J73)</f>
        <v>6611.447369817336</v>
      </c>
    </row>
    <row r="69" spans="1:11">
      <c r="A69" s="5" t="s">
        <v>15</v>
      </c>
      <c r="B69" s="18">
        <v>37067648220</v>
      </c>
      <c r="C69" s="10" t="s">
        <v>76</v>
      </c>
      <c r="D69" s="100">
        <v>42799</v>
      </c>
      <c r="E69" s="103">
        <f t="shared" ca="1" si="4"/>
        <v>44914</v>
      </c>
      <c r="F69" s="99">
        <f ca="1">DATEDIF(D:D,E:E,"D")</f>
        <v>2115</v>
      </c>
      <c r="G69" s="30">
        <v>643.93543999999997</v>
      </c>
      <c r="H69" s="9">
        <f t="shared" si="5"/>
        <v>12.8787088</v>
      </c>
      <c r="I69" s="9">
        <f t="shared" ca="1" si="6"/>
        <v>453.92908775147998</v>
      </c>
      <c r="J69" s="9">
        <f t="shared" ca="1" si="7"/>
        <v>1110.7432365514801</v>
      </c>
      <c r="K69" s="128"/>
    </row>
    <row r="70" spans="1:11">
      <c r="A70" s="5" t="s">
        <v>15</v>
      </c>
      <c r="B70" s="18">
        <v>37067648220</v>
      </c>
      <c r="C70" s="10" t="s">
        <v>76</v>
      </c>
      <c r="D70" s="100">
        <v>42830</v>
      </c>
      <c r="E70" s="103">
        <f t="shared" ca="1" si="4"/>
        <v>44914</v>
      </c>
      <c r="F70" s="99">
        <f ca="1">DATEDIF(D:D,E:E,"D")</f>
        <v>2084</v>
      </c>
      <c r="G70" s="30">
        <v>643.93543999999997</v>
      </c>
      <c r="H70" s="9">
        <f t="shared" si="5"/>
        <v>12.8787088</v>
      </c>
      <c r="I70" s="9">
        <f t="shared" ca="1" si="6"/>
        <v>447.27575360476794</v>
      </c>
      <c r="J70" s="9">
        <f t="shared" ca="1" si="7"/>
        <v>1104.0899024047681</v>
      </c>
      <c r="K70" s="128"/>
    </row>
    <row r="71" spans="1:11">
      <c r="A71" s="5" t="s">
        <v>15</v>
      </c>
      <c r="B71" s="18">
        <v>37067648220</v>
      </c>
      <c r="C71" s="10" t="s">
        <v>76</v>
      </c>
      <c r="D71" s="100">
        <v>42860</v>
      </c>
      <c r="E71" s="103">
        <f t="shared" ca="1" si="4"/>
        <v>44914</v>
      </c>
      <c r="F71" s="99">
        <f ca="1">DATEDIF(D:D,E:E,"D")</f>
        <v>2054</v>
      </c>
      <c r="G71" s="30">
        <v>643.93543999999997</v>
      </c>
      <c r="H71" s="9">
        <f t="shared" si="5"/>
        <v>12.8787088</v>
      </c>
      <c r="I71" s="9">
        <f t="shared" ca="1" si="6"/>
        <v>440.83704314020792</v>
      </c>
      <c r="J71" s="9">
        <f t="shared" ca="1" si="7"/>
        <v>1097.6511919402078</v>
      </c>
      <c r="K71" s="128"/>
    </row>
    <row r="72" spans="1:11">
      <c r="A72" s="5" t="s">
        <v>15</v>
      </c>
      <c r="B72" s="18">
        <v>37067648220</v>
      </c>
      <c r="C72" s="10" t="s">
        <v>76</v>
      </c>
      <c r="D72" s="100">
        <v>42891</v>
      </c>
      <c r="E72" s="103">
        <f t="shared" ca="1" si="4"/>
        <v>44914</v>
      </c>
      <c r="F72" s="99">
        <f ca="1">DATEDIF(D:D,E:E,"D")</f>
        <v>2023</v>
      </c>
      <c r="G72" s="30">
        <v>643.93543999999997</v>
      </c>
      <c r="H72" s="9">
        <f t="shared" si="5"/>
        <v>12.8787088</v>
      </c>
      <c r="I72" s="9">
        <f t="shared" ca="1" si="6"/>
        <v>434.18370899349594</v>
      </c>
      <c r="J72" s="9">
        <f t="shared" ca="1" si="7"/>
        <v>1090.997857793496</v>
      </c>
      <c r="K72" s="128"/>
    </row>
    <row r="73" spans="1:11">
      <c r="A73" s="5" t="s">
        <v>15</v>
      </c>
      <c r="B73" s="18">
        <v>37067648220</v>
      </c>
      <c r="C73" s="10" t="s">
        <v>76</v>
      </c>
      <c r="D73" s="100">
        <v>42921</v>
      </c>
      <c r="E73" s="103">
        <f t="shared" ca="1" si="4"/>
        <v>44914</v>
      </c>
      <c r="F73" s="99">
        <f ca="1">DATEDIF(D:D,E:E,"D")</f>
        <v>1993</v>
      </c>
      <c r="G73" s="30">
        <v>643.93543999999997</v>
      </c>
      <c r="H73" s="9">
        <f t="shared" si="5"/>
        <v>12.8787088</v>
      </c>
      <c r="I73" s="9">
        <f t="shared" ca="1" si="6"/>
        <v>427.74499852893598</v>
      </c>
      <c r="J73" s="9">
        <f t="shared" ca="1" si="7"/>
        <v>1084.559147328936</v>
      </c>
      <c r="K73" s="127"/>
    </row>
    <row r="74" spans="1:11">
      <c r="A74" s="5" t="s">
        <v>15</v>
      </c>
      <c r="B74" s="18">
        <v>45362912291</v>
      </c>
      <c r="C74" s="10" t="s">
        <v>77</v>
      </c>
      <c r="D74" s="100">
        <v>42374</v>
      </c>
      <c r="E74" s="100">
        <f t="shared" ca="1" si="4"/>
        <v>44914</v>
      </c>
      <c r="F74" s="99">
        <f ca="1">DATEDIF(D:D,E:E,"D")</f>
        <v>2540</v>
      </c>
      <c r="G74" s="31">
        <v>559.94000000000005</v>
      </c>
      <c r="H74" s="9">
        <f t="shared" si="5"/>
        <v>11.198800000000002</v>
      </c>
      <c r="I74" s="9">
        <f t="shared" ca="1" si="6"/>
        <v>474.03512508</v>
      </c>
      <c r="J74" s="9">
        <f t="shared" ca="1" si="7"/>
        <v>1045.1739250800001</v>
      </c>
      <c r="K74" s="126">
        <f ca="1">SUM(J74:J78)</f>
        <v>5169.3213407940002</v>
      </c>
    </row>
    <row r="75" spans="1:11">
      <c r="A75" s="5" t="s">
        <v>15</v>
      </c>
      <c r="B75" s="18">
        <v>45362912291</v>
      </c>
      <c r="C75" s="10" t="s">
        <v>77</v>
      </c>
      <c r="D75" s="100">
        <v>42405</v>
      </c>
      <c r="E75" s="100">
        <f t="shared" ca="1" si="4"/>
        <v>44914</v>
      </c>
      <c r="F75" s="99">
        <f ca="1">DATEDIF(D:D,E:E,"D")</f>
        <v>2509</v>
      </c>
      <c r="G75" s="31">
        <v>559.94000000000005</v>
      </c>
      <c r="H75" s="9">
        <f t="shared" si="5"/>
        <v>11.198800000000002</v>
      </c>
      <c r="I75" s="9">
        <f t="shared" ca="1" si="6"/>
        <v>468.24965701799999</v>
      </c>
      <c r="J75" s="9">
        <f t="shared" ca="1" si="7"/>
        <v>1039.3884570180001</v>
      </c>
      <c r="K75" s="128"/>
    </row>
    <row r="76" spans="1:11">
      <c r="A76" s="5" t="s">
        <v>15</v>
      </c>
      <c r="B76" s="18">
        <v>45362912291</v>
      </c>
      <c r="C76" s="10" t="s">
        <v>77</v>
      </c>
      <c r="D76" s="100">
        <v>42434</v>
      </c>
      <c r="E76" s="100">
        <f t="shared" ca="1" si="4"/>
        <v>44914</v>
      </c>
      <c r="F76" s="99">
        <f ca="1">DATEDIF(D:D,E:E,"D")</f>
        <v>2480</v>
      </c>
      <c r="G76" s="31">
        <v>559.94000000000005</v>
      </c>
      <c r="H76" s="9">
        <f t="shared" si="5"/>
        <v>11.198800000000002</v>
      </c>
      <c r="I76" s="9">
        <f t="shared" ca="1" si="6"/>
        <v>462.83744495999997</v>
      </c>
      <c r="J76" s="9">
        <f t="shared" ca="1" si="7"/>
        <v>1033.97624496</v>
      </c>
      <c r="K76" s="128"/>
    </row>
    <row r="77" spans="1:11">
      <c r="A77" s="5" t="s">
        <v>15</v>
      </c>
      <c r="B77" s="18">
        <v>45362912291</v>
      </c>
      <c r="C77" s="10" t="s">
        <v>77</v>
      </c>
      <c r="D77" s="100">
        <v>42465</v>
      </c>
      <c r="E77" s="100">
        <f t="shared" ca="1" si="4"/>
        <v>44914</v>
      </c>
      <c r="F77" s="99">
        <f ca="1">DATEDIF(D:D,E:E,"D")</f>
        <v>2449</v>
      </c>
      <c r="G77" s="31">
        <v>559.94000000000005</v>
      </c>
      <c r="H77" s="9">
        <f t="shared" si="5"/>
        <v>11.198800000000002</v>
      </c>
      <c r="I77" s="9">
        <f t="shared" ca="1" si="6"/>
        <v>457.05197689800002</v>
      </c>
      <c r="J77" s="9">
        <f t="shared" ca="1" si="7"/>
        <v>1028.190776898</v>
      </c>
      <c r="K77" s="128"/>
    </row>
    <row r="78" spans="1:11">
      <c r="A78" s="5" t="s">
        <v>15</v>
      </c>
      <c r="B78" s="18">
        <v>45362912291</v>
      </c>
      <c r="C78" s="10" t="s">
        <v>77</v>
      </c>
      <c r="D78" s="100">
        <v>42495</v>
      </c>
      <c r="E78" s="100">
        <f t="shared" ca="1" si="4"/>
        <v>44914</v>
      </c>
      <c r="F78" s="99">
        <f ca="1">DATEDIF(D:D,E:E,"D")</f>
        <v>2419</v>
      </c>
      <c r="G78" s="31">
        <v>559.94000000000005</v>
      </c>
      <c r="H78" s="9">
        <f t="shared" si="5"/>
        <v>11.198800000000002</v>
      </c>
      <c r="I78" s="9">
        <f t="shared" ca="1" si="6"/>
        <v>451.45313683800003</v>
      </c>
      <c r="J78" s="9">
        <f t="shared" ca="1" si="7"/>
        <v>1022.591936838</v>
      </c>
      <c r="K78" s="127"/>
    </row>
    <row r="79" spans="1:11">
      <c r="A79" s="33" t="s">
        <v>15</v>
      </c>
      <c r="B79" s="36">
        <v>14805260297</v>
      </c>
      <c r="C79" s="37" t="s">
        <v>446</v>
      </c>
      <c r="D79" s="112">
        <v>44839</v>
      </c>
      <c r="E79" s="112">
        <f t="shared" ca="1" si="4"/>
        <v>44914</v>
      </c>
      <c r="F79" s="99">
        <f ca="1">DATEDIF(D:D,E:E,"D")</f>
        <v>75</v>
      </c>
      <c r="G79" s="19">
        <v>39.44</v>
      </c>
      <c r="H79" s="9">
        <f t="shared" si="5"/>
        <v>0.78879999999999995</v>
      </c>
      <c r="I79" s="9">
        <f t="shared" ca="1" si="6"/>
        <v>0.98590139999999993</v>
      </c>
      <c r="J79" s="109">
        <f t="shared" ca="1" si="7"/>
        <v>41.214701400000003</v>
      </c>
    </row>
    <row r="80" spans="1:11">
      <c r="A80" s="5" t="s">
        <v>15</v>
      </c>
      <c r="B80" s="6">
        <v>80470661291</v>
      </c>
      <c r="C80" s="10" t="s">
        <v>21</v>
      </c>
      <c r="D80" s="100">
        <v>43225</v>
      </c>
      <c r="E80" s="100">
        <f t="shared" ca="1" si="4"/>
        <v>44914</v>
      </c>
      <c r="F80" s="99">
        <f ca="1">DATEDIF(D:D,E:E,"D")</f>
        <v>1689</v>
      </c>
      <c r="G80" s="9">
        <v>354.17</v>
      </c>
      <c r="H80" s="9">
        <f t="shared" si="5"/>
        <v>7.0834000000000001</v>
      </c>
      <c r="I80" s="9">
        <f t="shared" ca="1" si="6"/>
        <v>199.37777022899999</v>
      </c>
      <c r="J80" s="9">
        <f t="shared" ca="1" si="7"/>
        <v>560.63117022899996</v>
      </c>
      <c r="K80" s="126">
        <f ca="1">SUM(J80:J81)</f>
        <v>1117.6029497669999</v>
      </c>
    </row>
    <row r="81" spans="1:11">
      <c r="A81" s="5" t="s">
        <v>15</v>
      </c>
      <c r="B81" s="6">
        <v>80470661291</v>
      </c>
      <c r="C81" s="10" t="s">
        <v>21</v>
      </c>
      <c r="D81" s="100">
        <v>43256</v>
      </c>
      <c r="E81" s="100">
        <f t="shared" ca="1" si="4"/>
        <v>44914</v>
      </c>
      <c r="F81" s="99">
        <f ca="1">DATEDIF(D:D,E:E,"D")</f>
        <v>1658</v>
      </c>
      <c r="G81" s="9">
        <v>354.17</v>
      </c>
      <c r="H81" s="9">
        <f t="shared" si="5"/>
        <v>7.0834000000000001</v>
      </c>
      <c r="I81" s="9">
        <f t="shared" ca="1" si="6"/>
        <v>195.71837953799999</v>
      </c>
      <c r="J81" s="9">
        <f t="shared" ca="1" si="7"/>
        <v>556.97177953799996</v>
      </c>
      <c r="K81" s="127"/>
    </row>
    <row r="82" spans="1:11">
      <c r="A82" s="33" t="s">
        <v>15</v>
      </c>
      <c r="B82" s="36">
        <v>86253654268</v>
      </c>
      <c r="C82" s="37" t="s">
        <v>447</v>
      </c>
      <c r="D82" s="112">
        <v>44809</v>
      </c>
      <c r="E82" s="112">
        <f t="shared" ca="1" si="4"/>
        <v>44914</v>
      </c>
      <c r="F82" s="99">
        <f ca="1">DATEDIF(D:D,E:E,"D")</f>
        <v>105</v>
      </c>
      <c r="G82" s="19">
        <v>597.59</v>
      </c>
      <c r="H82" s="9">
        <f t="shared" si="5"/>
        <v>11.9518</v>
      </c>
      <c r="I82" s="9">
        <f t="shared" ca="1" si="6"/>
        <v>20.913558435000002</v>
      </c>
      <c r="J82" s="109">
        <f t="shared" ca="1" si="7"/>
        <v>630.45535843500011</v>
      </c>
      <c r="K82" s="126">
        <f ca="1">SUM(J82:J83)</f>
        <v>1254.9354144600002</v>
      </c>
    </row>
    <row r="83" spans="1:11">
      <c r="A83" s="33" t="s">
        <v>15</v>
      </c>
      <c r="B83" s="36">
        <v>86253654268</v>
      </c>
      <c r="C83" s="37" t="s">
        <v>447</v>
      </c>
      <c r="D83" s="112">
        <v>44839</v>
      </c>
      <c r="E83" s="112">
        <f t="shared" ca="1" si="4"/>
        <v>44914</v>
      </c>
      <c r="F83" s="99">
        <f ca="1">DATEDIF(D:D,E:E,"D")</f>
        <v>75</v>
      </c>
      <c r="G83" s="19">
        <v>597.59</v>
      </c>
      <c r="H83" s="9">
        <f t="shared" si="5"/>
        <v>11.9518</v>
      </c>
      <c r="I83" s="9">
        <f t="shared" ca="1" si="6"/>
        <v>14.938256024999999</v>
      </c>
      <c r="J83" s="109">
        <f t="shared" ca="1" si="7"/>
        <v>624.48005602500007</v>
      </c>
      <c r="K83" s="127"/>
    </row>
    <row r="84" spans="1:11">
      <c r="A84" s="33" t="s">
        <v>15</v>
      </c>
      <c r="B84" s="36">
        <v>93478194253</v>
      </c>
      <c r="C84" s="62" t="s">
        <v>341</v>
      </c>
      <c r="D84" s="100">
        <v>44444</v>
      </c>
      <c r="E84" s="100">
        <f t="shared" ca="1" si="4"/>
        <v>44914</v>
      </c>
      <c r="F84" s="99">
        <f ca="1">DATEDIF(D:D,E:E,"D")</f>
        <v>470</v>
      </c>
      <c r="G84" s="19">
        <v>268.21233753157503</v>
      </c>
      <c r="H84" s="9">
        <f t="shared" si="5"/>
        <v>5.3642467506315006</v>
      </c>
      <c r="I84" s="9">
        <f t="shared" ca="1" si="6"/>
        <v>42.015730886658758</v>
      </c>
      <c r="J84" s="19">
        <f t="shared" ca="1" si="7"/>
        <v>315.5923151688653</v>
      </c>
      <c r="K84" s="126">
        <f ca="1">SUM(J84:J85)</f>
        <v>608.48029976886528</v>
      </c>
    </row>
    <row r="85" spans="1:11">
      <c r="A85" s="33" t="s">
        <v>15</v>
      </c>
      <c r="B85" s="36">
        <v>93478194253</v>
      </c>
      <c r="C85" s="62" t="s">
        <v>341</v>
      </c>
      <c r="D85" s="100">
        <v>44474</v>
      </c>
      <c r="E85" s="100">
        <f t="shared" ca="1" si="4"/>
        <v>44914</v>
      </c>
      <c r="F85" s="99">
        <f ca="1">DATEDIF(D:D,E:E,"D")</f>
        <v>440</v>
      </c>
      <c r="G85" s="19">
        <v>251.05</v>
      </c>
      <c r="H85" s="9">
        <f t="shared" si="5"/>
        <v>5.0209999999999999</v>
      </c>
      <c r="I85" s="9">
        <f t="shared" ca="1" si="6"/>
        <v>36.816984599999998</v>
      </c>
      <c r="J85" s="19">
        <f t="shared" ca="1" si="7"/>
        <v>292.88798460000004</v>
      </c>
      <c r="K85" s="127"/>
    </row>
    <row r="86" spans="1:11">
      <c r="A86" s="5" t="s">
        <v>15</v>
      </c>
      <c r="B86" s="18">
        <v>66899648253</v>
      </c>
      <c r="C86" s="10" t="s">
        <v>78</v>
      </c>
      <c r="D86" s="100">
        <v>43835</v>
      </c>
      <c r="E86" s="100">
        <f t="shared" ca="1" si="4"/>
        <v>44914</v>
      </c>
      <c r="F86" s="99">
        <f ca="1">DATEDIF(D:D,E:E,"D")</f>
        <v>1079</v>
      </c>
      <c r="G86" s="19">
        <v>641.24716799999999</v>
      </c>
      <c r="H86" s="9">
        <f t="shared" si="5"/>
        <v>12.824943360000001</v>
      </c>
      <c r="I86" s="9">
        <f t="shared" ca="1" si="6"/>
        <v>230.61216790085757</v>
      </c>
      <c r="J86" s="19">
        <f t="shared" ca="1" si="7"/>
        <v>884.68427926085758</v>
      </c>
      <c r="K86" s="126">
        <f ca="1">SUM(J86:J87)</f>
        <v>1762.7430004077887</v>
      </c>
    </row>
    <row r="87" spans="1:11">
      <c r="A87" s="5" t="s">
        <v>15</v>
      </c>
      <c r="B87" s="18">
        <v>66899648253</v>
      </c>
      <c r="C87" s="10" t="s">
        <v>78</v>
      </c>
      <c r="D87" s="100">
        <v>43866</v>
      </c>
      <c r="E87" s="100">
        <f t="shared" ca="1" si="4"/>
        <v>44914</v>
      </c>
      <c r="F87" s="99">
        <f ca="1">DATEDIF(D:D,E:E,"D")</f>
        <v>1048</v>
      </c>
      <c r="G87" s="19">
        <v>641.24716799999999</v>
      </c>
      <c r="H87" s="9">
        <f t="shared" si="5"/>
        <v>12.824943360000001</v>
      </c>
      <c r="I87" s="9">
        <f t="shared" ca="1" si="6"/>
        <v>223.98660978693115</v>
      </c>
      <c r="J87" s="19">
        <f t="shared" ca="1" si="7"/>
        <v>878.05872114693113</v>
      </c>
      <c r="K87" s="127"/>
    </row>
    <row r="88" spans="1:11">
      <c r="A88" s="5" t="s">
        <v>15</v>
      </c>
      <c r="B88" s="20">
        <v>78196981287</v>
      </c>
      <c r="C88" s="21" t="s">
        <v>39</v>
      </c>
      <c r="D88" s="100">
        <v>42374</v>
      </c>
      <c r="E88" s="100">
        <f t="shared" ca="1" si="4"/>
        <v>44914</v>
      </c>
      <c r="F88" s="99">
        <f ca="1">DATEDIF(D:D,E:E,"D")</f>
        <v>2540</v>
      </c>
      <c r="G88" s="19">
        <v>495.5</v>
      </c>
      <c r="H88" s="9">
        <f t="shared" si="5"/>
        <v>9.91</v>
      </c>
      <c r="I88" s="9">
        <f t="shared" ca="1" si="6"/>
        <v>419.481381</v>
      </c>
      <c r="J88" s="9">
        <f t="shared" ca="1" si="7"/>
        <v>924.89138100000002</v>
      </c>
      <c r="K88" s="126">
        <f ca="1">SUM(J88:J96)</f>
        <v>8276.8060002000002</v>
      </c>
    </row>
    <row r="89" spans="1:11">
      <c r="A89" s="5" t="s">
        <v>15</v>
      </c>
      <c r="B89" s="20">
        <v>78196981287</v>
      </c>
      <c r="C89" s="21" t="s">
        <v>39</v>
      </c>
      <c r="D89" s="100">
        <v>42405</v>
      </c>
      <c r="E89" s="100">
        <f t="shared" ca="1" si="4"/>
        <v>44914</v>
      </c>
      <c r="F89" s="99">
        <f ca="1">DATEDIF(D:D,E:E,"D")</f>
        <v>2509</v>
      </c>
      <c r="G89" s="19">
        <v>495.5</v>
      </c>
      <c r="H89" s="9">
        <f t="shared" si="5"/>
        <v>9.91</v>
      </c>
      <c r="I89" s="9">
        <f t="shared" ca="1" si="6"/>
        <v>414.36172634999991</v>
      </c>
      <c r="J89" s="9">
        <f t="shared" ca="1" si="7"/>
        <v>919.77172634999988</v>
      </c>
      <c r="K89" s="128"/>
    </row>
    <row r="90" spans="1:11">
      <c r="A90" s="5" t="s">
        <v>15</v>
      </c>
      <c r="B90" s="20">
        <v>78196981287</v>
      </c>
      <c r="C90" s="21" t="s">
        <v>39</v>
      </c>
      <c r="D90" s="100">
        <v>42434</v>
      </c>
      <c r="E90" s="100">
        <f t="shared" ca="1" si="4"/>
        <v>44914</v>
      </c>
      <c r="F90" s="99">
        <f ca="1">DATEDIF(D:D,E:E,"D")</f>
        <v>2480</v>
      </c>
      <c r="G90" s="19">
        <v>495.5</v>
      </c>
      <c r="H90" s="9">
        <f t="shared" si="5"/>
        <v>9.91</v>
      </c>
      <c r="I90" s="9">
        <f t="shared" ca="1" si="6"/>
        <v>409.57237199999992</v>
      </c>
      <c r="J90" s="9">
        <f t="shared" ca="1" si="7"/>
        <v>914.98237199999994</v>
      </c>
      <c r="K90" s="128"/>
    </row>
    <row r="91" spans="1:11">
      <c r="A91" s="5" t="s">
        <v>15</v>
      </c>
      <c r="B91" s="20">
        <v>78196981287</v>
      </c>
      <c r="C91" s="21" t="s">
        <v>39</v>
      </c>
      <c r="D91" s="100">
        <v>42465</v>
      </c>
      <c r="E91" s="100">
        <f t="shared" ca="1" si="4"/>
        <v>44914</v>
      </c>
      <c r="F91" s="99">
        <f ca="1">DATEDIF(D:D,E:E,"D")</f>
        <v>2449</v>
      </c>
      <c r="G91" s="19">
        <v>495.5</v>
      </c>
      <c r="H91" s="9">
        <f t="shared" si="5"/>
        <v>9.91</v>
      </c>
      <c r="I91" s="9">
        <f t="shared" ca="1" si="6"/>
        <v>404.45271734999994</v>
      </c>
      <c r="J91" s="9">
        <f t="shared" ca="1" si="7"/>
        <v>909.86271734999991</v>
      </c>
      <c r="K91" s="128"/>
    </row>
    <row r="92" spans="1:11">
      <c r="A92" s="5" t="s">
        <v>15</v>
      </c>
      <c r="B92" s="20">
        <v>78196981287</v>
      </c>
      <c r="C92" s="21" t="s">
        <v>39</v>
      </c>
      <c r="D92" s="100">
        <v>42495</v>
      </c>
      <c r="E92" s="100">
        <f t="shared" ca="1" si="4"/>
        <v>44914</v>
      </c>
      <c r="F92" s="99">
        <f ca="1">DATEDIF(D:D,E:E,"D")</f>
        <v>2419</v>
      </c>
      <c r="G92" s="19">
        <v>495.5</v>
      </c>
      <c r="H92" s="9">
        <f t="shared" si="5"/>
        <v>9.91</v>
      </c>
      <c r="I92" s="9">
        <f t="shared" ca="1" si="6"/>
        <v>399.49821284999996</v>
      </c>
      <c r="J92" s="9">
        <f t="shared" ca="1" si="7"/>
        <v>904.90821284999993</v>
      </c>
      <c r="K92" s="128"/>
    </row>
    <row r="93" spans="1:11">
      <c r="A93" s="5" t="s">
        <v>15</v>
      </c>
      <c r="B93" s="20">
        <v>78196981287</v>
      </c>
      <c r="C93" s="21" t="s">
        <v>39</v>
      </c>
      <c r="D93" s="100">
        <v>42526</v>
      </c>
      <c r="E93" s="100">
        <f t="shared" ca="1" si="4"/>
        <v>44914</v>
      </c>
      <c r="F93" s="99">
        <f ca="1">DATEDIF(D:D,E:E,"D")</f>
        <v>2388</v>
      </c>
      <c r="G93" s="19">
        <v>495.5</v>
      </c>
      <c r="H93" s="9">
        <f t="shared" si="5"/>
        <v>9.91</v>
      </c>
      <c r="I93" s="9">
        <f t="shared" ca="1" si="6"/>
        <v>394.37855819999999</v>
      </c>
      <c r="J93" s="9">
        <f t="shared" ca="1" si="7"/>
        <v>899.78855820000001</v>
      </c>
      <c r="K93" s="128"/>
    </row>
    <row r="94" spans="1:11">
      <c r="A94" s="5" t="s">
        <v>15</v>
      </c>
      <c r="B94" s="20">
        <v>78196981287</v>
      </c>
      <c r="C94" s="21" t="s">
        <v>39</v>
      </c>
      <c r="D94" s="100">
        <v>42556</v>
      </c>
      <c r="E94" s="100">
        <f t="shared" ca="1" si="4"/>
        <v>44914</v>
      </c>
      <c r="F94" s="99">
        <f ca="1">DATEDIF(D:D,E:E,"D")</f>
        <v>2358</v>
      </c>
      <c r="G94" s="19">
        <v>495.5</v>
      </c>
      <c r="H94" s="9">
        <f t="shared" si="5"/>
        <v>9.91</v>
      </c>
      <c r="I94" s="9">
        <f t="shared" ca="1" si="6"/>
        <v>389.42405369999994</v>
      </c>
      <c r="J94" s="9">
        <f t="shared" ca="1" si="7"/>
        <v>894.83405369999991</v>
      </c>
      <c r="K94" s="128"/>
    </row>
    <row r="95" spans="1:11">
      <c r="A95" s="5" t="s">
        <v>15</v>
      </c>
      <c r="B95" s="20">
        <v>78196981287</v>
      </c>
      <c r="C95" s="21" t="s">
        <v>39</v>
      </c>
      <c r="D95" s="100">
        <v>42587</v>
      </c>
      <c r="E95" s="100">
        <f t="shared" ca="1" si="4"/>
        <v>44914</v>
      </c>
      <c r="F95" s="99">
        <f ca="1">DATEDIF(D:D,E:E,"D")</f>
        <v>2327</v>
      </c>
      <c r="G95" s="19">
        <v>495.5</v>
      </c>
      <c r="H95" s="9">
        <f t="shared" si="5"/>
        <v>9.91</v>
      </c>
      <c r="I95" s="9">
        <f t="shared" ca="1" si="6"/>
        <v>384.30439904999997</v>
      </c>
      <c r="J95" s="9">
        <f t="shared" ca="1" si="7"/>
        <v>889.71439905</v>
      </c>
      <c r="K95" s="128"/>
    </row>
    <row r="96" spans="1:11">
      <c r="A96" s="5" t="s">
        <v>15</v>
      </c>
      <c r="B96" s="20">
        <v>78196981287</v>
      </c>
      <c r="C96" s="21" t="s">
        <v>39</v>
      </c>
      <c r="D96" s="100">
        <v>42614</v>
      </c>
      <c r="E96" s="100">
        <f t="shared" ca="1" si="4"/>
        <v>44914</v>
      </c>
      <c r="F96" s="99">
        <f ca="1">DATEDIF(D:D,E:E,"D")</f>
        <v>2300</v>
      </c>
      <c r="G96" s="22">
        <v>569.83000000000004</v>
      </c>
      <c r="H96" s="9">
        <f t="shared" si="5"/>
        <v>11.396600000000001</v>
      </c>
      <c r="I96" s="9">
        <f t="shared" ca="1" si="6"/>
        <v>436.82597969999995</v>
      </c>
      <c r="J96" s="9">
        <f t="shared" ca="1" si="7"/>
        <v>1018.0525797</v>
      </c>
      <c r="K96" s="127"/>
    </row>
    <row r="97" spans="1:11">
      <c r="A97" s="5" t="s">
        <v>15</v>
      </c>
      <c r="B97" s="18">
        <v>73841943268</v>
      </c>
      <c r="C97" s="10" t="s">
        <v>79</v>
      </c>
      <c r="D97" s="100">
        <v>42771</v>
      </c>
      <c r="E97" s="103">
        <f t="shared" ca="1" si="4"/>
        <v>44914</v>
      </c>
      <c r="F97" s="99">
        <f ca="1">DATEDIF(D:D,E:E,"D")</f>
        <v>2143</v>
      </c>
      <c r="G97" s="30">
        <v>321.96771999999999</v>
      </c>
      <c r="H97" s="9">
        <f t="shared" si="5"/>
        <v>6.4393544</v>
      </c>
      <c r="I97" s="9">
        <f t="shared" ca="1" si="6"/>
        <v>229.96927542586795</v>
      </c>
      <c r="J97" s="9">
        <f t="shared" ca="1" si="7"/>
        <v>558.37634982586792</v>
      </c>
      <c r="K97" s="126">
        <f ca="1">SUM(J97:J102)</f>
        <v>3302.397017835312</v>
      </c>
    </row>
    <row r="98" spans="1:11">
      <c r="A98" s="5" t="s">
        <v>15</v>
      </c>
      <c r="B98" s="18">
        <v>73841943268</v>
      </c>
      <c r="C98" s="10" t="s">
        <v>79</v>
      </c>
      <c r="D98" s="100">
        <v>42799</v>
      </c>
      <c r="E98" s="103">
        <f t="shared" ca="1" si="4"/>
        <v>44914</v>
      </c>
      <c r="F98" s="99">
        <f ca="1">DATEDIF(D:D,E:E,"D")</f>
        <v>2115</v>
      </c>
      <c r="G98" s="30">
        <v>321.96771999999999</v>
      </c>
      <c r="H98" s="9">
        <f t="shared" si="5"/>
        <v>6.4393544</v>
      </c>
      <c r="I98" s="9">
        <f t="shared" ca="1" si="6"/>
        <v>226.96454387573999</v>
      </c>
      <c r="J98" s="9">
        <f t="shared" ca="1" si="7"/>
        <v>555.37161827574005</v>
      </c>
      <c r="K98" s="128"/>
    </row>
    <row r="99" spans="1:11">
      <c r="A99" s="5" t="s">
        <v>15</v>
      </c>
      <c r="B99" s="18">
        <v>73841943268</v>
      </c>
      <c r="C99" s="10" t="s">
        <v>79</v>
      </c>
      <c r="D99" s="100">
        <v>42830</v>
      </c>
      <c r="E99" s="103">
        <f t="shared" ca="1" si="4"/>
        <v>44914</v>
      </c>
      <c r="F99" s="99">
        <f ca="1">DATEDIF(D:D,E:E,"D")</f>
        <v>2084</v>
      </c>
      <c r="G99" s="30">
        <v>321.96771999999999</v>
      </c>
      <c r="H99" s="9">
        <f t="shared" si="5"/>
        <v>6.4393544</v>
      </c>
      <c r="I99" s="9">
        <f t="shared" ca="1" si="6"/>
        <v>223.63787680238397</v>
      </c>
      <c r="J99" s="9">
        <f t="shared" ca="1" si="7"/>
        <v>552.04495120238403</v>
      </c>
      <c r="K99" s="128"/>
    </row>
    <row r="100" spans="1:11">
      <c r="A100" s="5" t="s">
        <v>15</v>
      </c>
      <c r="B100" s="18">
        <v>73841943268</v>
      </c>
      <c r="C100" s="10" t="s">
        <v>79</v>
      </c>
      <c r="D100" s="100">
        <v>42860</v>
      </c>
      <c r="E100" s="103">
        <f t="shared" ca="1" si="4"/>
        <v>44914</v>
      </c>
      <c r="F100" s="99">
        <f ca="1">DATEDIF(D:D,E:E,"D")</f>
        <v>2054</v>
      </c>
      <c r="G100" s="30">
        <v>321.96771999999999</v>
      </c>
      <c r="H100" s="9">
        <f t="shared" si="5"/>
        <v>6.4393544</v>
      </c>
      <c r="I100" s="9">
        <f t="shared" ca="1" si="6"/>
        <v>220.41852157010396</v>
      </c>
      <c r="J100" s="9">
        <f t="shared" ca="1" si="7"/>
        <v>548.8255959701039</v>
      </c>
      <c r="K100" s="128"/>
    </row>
    <row r="101" spans="1:11">
      <c r="A101" s="5" t="s">
        <v>15</v>
      </c>
      <c r="B101" s="18">
        <v>73841943268</v>
      </c>
      <c r="C101" s="10" t="s">
        <v>79</v>
      </c>
      <c r="D101" s="100">
        <v>42891</v>
      </c>
      <c r="E101" s="103">
        <f t="shared" ca="1" si="4"/>
        <v>44914</v>
      </c>
      <c r="F101" s="99">
        <f ca="1">DATEDIF(D:D,E:E,"D")</f>
        <v>2023</v>
      </c>
      <c r="G101" s="30">
        <v>321.96771999999999</v>
      </c>
      <c r="H101" s="9">
        <f t="shared" si="5"/>
        <v>6.4393544</v>
      </c>
      <c r="I101" s="9">
        <f t="shared" ca="1" si="6"/>
        <v>217.09185449674797</v>
      </c>
      <c r="J101" s="9">
        <f t="shared" ca="1" si="7"/>
        <v>545.498928896748</v>
      </c>
      <c r="K101" s="128"/>
    </row>
    <row r="102" spans="1:11">
      <c r="A102" s="5" t="s">
        <v>15</v>
      </c>
      <c r="B102" s="18">
        <v>73841943268</v>
      </c>
      <c r="C102" s="10" t="s">
        <v>79</v>
      </c>
      <c r="D102" s="100">
        <v>42921</v>
      </c>
      <c r="E102" s="103">
        <f t="shared" ca="1" si="4"/>
        <v>44914</v>
      </c>
      <c r="F102" s="99">
        <f ca="1">DATEDIF(D:D,E:E,"D")</f>
        <v>1993</v>
      </c>
      <c r="G102" s="30">
        <v>321.96771999999999</v>
      </c>
      <c r="H102" s="9">
        <f t="shared" si="5"/>
        <v>6.4393544</v>
      </c>
      <c r="I102" s="9">
        <f t="shared" ca="1" si="6"/>
        <v>213.87249926446799</v>
      </c>
      <c r="J102" s="9">
        <f t="shared" ca="1" si="7"/>
        <v>542.27957366446799</v>
      </c>
      <c r="K102" s="127"/>
    </row>
    <row r="103" spans="1:11">
      <c r="A103" s="33" t="s">
        <v>15</v>
      </c>
      <c r="B103" s="36">
        <v>3156937207</v>
      </c>
      <c r="C103" s="62" t="s">
        <v>127</v>
      </c>
      <c r="D103" s="100">
        <v>44444</v>
      </c>
      <c r="E103" s="100">
        <f t="shared" ca="1" si="4"/>
        <v>44914</v>
      </c>
      <c r="F103" s="99">
        <f ca="1">DATEDIF(D:D,E:E,"D")</f>
        <v>470</v>
      </c>
      <c r="G103" s="19">
        <v>414.44830000000002</v>
      </c>
      <c r="H103" s="9">
        <f t="shared" si="5"/>
        <v>8.2889660000000003</v>
      </c>
      <c r="I103" s="9">
        <f t="shared" ca="1" si="6"/>
        <v>64.923740643299993</v>
      </c>
      <c r="J103" s="19">
        <f t="shared" ca="1" si="7"/>
        <v>487.66100664330003</v>
      </c>
      <c r="K103" s="126">
        <f ca="1">SUM(J103:J104)</f>
        <v>971.17794473490005</v>
      </c>
    </row>
    <row r="104" spans="1:11">
      <c r="A104" s="33" t="s">
        <v>15</v>
      </c>
      <c r="B104" s="36">
        <v>3156937207</v>
      </c>
      <c r="C104" s="62" t="s">
        <v>127</v>
      </c>
      <c r="D104" s="100">
        <v>44474</v>
      </c>
      <c r="E104" s="100">
        <f t="shared" ca="1" si="4"/>
        <v>44914</v>
      </c>
      <c r="F104" s="99">
        <f ca="1">DATEDIF(D:D,E:E,"D")</f>
        <v>440</v>
      </c>
      <c r="G104" s="19">
        <v>414.44830000000002</v>
      </c>
      <c r="H104" s="9">
        <f t="shared" si="5"/>
        <v>8.2889660000000003</v>
      </c>
      <c r="I104" s="9">
        <f t="shared" ca="1" si="6"/>
        <v>60.779672091599991</v>
      </c>
      <c r="J104" s="19">
        <f t="shared" ca="1" si="7"/>
        <v>483.51693809160003</v>
      </c>
      <c r="K104" s="127"/>
    </row>
    <row r="105" spans="1:11">
      <c r="A105" s="5" t="s">
        <v>15</v>
      </c>
      <c r="B105" s="20">
        <v>21067252215</v>
      </c>
      <c r="C105" s="21" t="s">
        <v>40</v>
      </c>
      <c r="D105" s="100">
        <v>42675</v>
      </c>
      <c r="E105" s="100">
        <f t="shared" ca="1" si="4"/>
        <v>44914</v>
      </c>
      <c r="F105" s="99">
        <f ca="1">DATEDIF(D:D,E:E,"D")</f>
        <v>2239</v>
      </c>
      <c r="G105" s="22">
        <v>766.1</v>
      </c>
      <c r="H105" s="9">
        <f t="shared" si="5"/>
        <v>15.322000000000001</v>
      </c>
      <c r="I105" s="9">
        <f t="shared" ca="1" si="6"/>
        <v>571.70879006999996</v>
      </c>
      <c r="J105" s="9">
        <f t="shared" ca="1" si="7"/>
        <v>1353.1307900699999</v>
      </c>
      <c r="K105" s="126">
        <f ca="1">SUM(J105:J111)</f>
        <v>10423.597617231033</v>
      </c>
    </row>
    <row r="106" spans="1:11">
      <c r="A106" s="5" t="s">
        <v>15</v>
      </c>
      <c r="B106" s="20">
        <v>21067252215</v>
      </c>
      <c r="C106" s="21" t="s">
        <v>40</v>
      </c>
      <c r="D106" s="100">
        <v>42705</v>
      </c>
      <c r="E106" s="100">
        <f t="shared" ca="1" si="4"/>
        <v>44914</v>
      </c>
      <c r="F106" s="99">
        <f ca="1">DATEDIF(D:D,E:E,"D")</f>
        <v>2209</v>
      </c>
      <c r="G106" s="23">
        <v>991.09831999999994</v>
      </c>
      <c r="H106" s="9">
        <f t="shared" si="5"/>
        <v>19.821966400000001</v>
      </c>
      <c r="I106" s="9">
        <f t="shared" ca="1" si="6"/>
        <v>729.70575175370391</v>
      </c>
      <c r="J106" s="9">
        <f t="shared" ca="1" si="7"/>
        <v>1740.6260381537038</v>
      </c>
      <c r="K106" s="128"/>
    </row>
    <row r="107" spans="1:11">
      <c r="A107" s="5" t="s">
        <v>15</v>
      </c>
      <c r="B107" s="20">
        <v>21067252215</v>
      </c>
      <c r="C107" s="21" t="s">
        <v>40</v>
      </c>
      <c r="D107" s="100">
        <v>42771</v>
      </c>
      <c r="E107" s="103">
        <f t="shared" ca="1" si="4"/>
        <v>44914</v>
      </c>
      <c r="F107" s="99">
        <f ca="1">DATEDIF(D:D,E:E,"D")</f>
        <v>2143</v>
      </c>
      <c r="G107" s="23">
        <v>64.427159999999844</v>
      </c>
      <c r="H107" s="9">
        <f t="shared" si="5"/>
        <v>1.288543199999997</v>
      </c>
      <c r="I107" s="9">
        <f t="shared" ca="1" si="6"/>
        <v>46.017865713203882</v>
      </c>
      <c r="J107" s="9">
        <f t="shared" ca="1" si="7"/>
        <v>111.73356891320373</v>
      </c>
      <c r="K107" s="128"/>
    </row>
    <row r="108" spans="1:11">
      <c r="A108" s="5" t="s">
        <v>15</v>
      </c>
      <c r="B108" s="20">
        <v>21067252215</v>
      </c>
      <c r="C108" s="21" t="s">
        <v>40</v>
      </c>
      <c r="D108" s="100">
        <v>42799</v>
      </c>
      <c r="E108" s="103">
        <f t="shared" ca="1" si="4"/>
        <v>44914</v>
      </c>
      <c r="F108" s="99">
        <f ca="1">DATEDIF(D:D,E:E,"D")</f>
        <v>2115</v>
      </c>
      <c r="G108" s="23">
        <v>1055.5271599999999</v>
      </c>
      <c r="H108" s="9">
        <f t="shared" si="5"/>
        <v>21.110543199999999</v>
      </c>
      <c r="I108" s="9">
        <f t="shared" ca="1" si="6"/>
        <v>744.0722331352199</v>
      </c>
      <c r="J108" s="9">
        <f t="shared" ca="1" si="7"/>
        <v>1820.7099363352197</v>
      </c>
      <c r="K108" s="128"/>
    </row>
    <row r="109" spans="1:11">
      <c r="A109" s="5" t="s">
        <v>15</v>
      </c>
      <c r="B109" s="20">
        <v>21067252215</v>
      </c>
      <c r="C109" s="21" t="s">
        <v>40</v>
      </c>
      <c r="D109" s="100">
        <v>42830</v>
      </c>
      <c r="E109" s="103">
        <f t="shared" ca="1" si="4"/>
        <v>44914</v>
      </c>
      <c r="F109" s="99">
        <f ca="1">DATEDIF(D:D,E:E,"D")</f>
        <v>2084</v>
      </c>
      <c r="G109" s="23">
        <v>1055.5271599999999</v>
      </c>
      <c r="H109" s="9">
        <f t="shared" si="5"/>
        <v>21.110543199999999</v>
      </c>
      <c r="I109" s="9">
        <f t="shared" ca="1" si="6"/>
        <v>733.16620985995178</v>
      </c>
      <c r="J109" s="9">
        <f t="shared" ca="1" si="7"/>
        <v>1809.8039130599516</v>
      </c>
      <c r="K109" s="128"/>
    </row>
    <row r="110" spans="1:11">
      <c r="A110" s="5" t="s">
        <v>15</v>
      </c>
      <c r="B110" s="20">
        <v>21067252215</v>
      </c>
      <c r="C110" s="21" t="s">
        <v>40</v>
      </c>
      <c r="D110" s="100">
        <v>42860</v>
      </c>
      <c r="E110" s="103">
        <f t="shared" ca="1" si="4"/>
        <v>44914</v>
      </c>
      <c r="F110" s="99">
        <f ca="1">DATEDIF(D:D,E:E,"D")</f>
        <v>2054</v>
      </c>
      <c r="G110" s="23">
        <v>1055.5271599999999</v>
      </c>
      <c r="H110" s="9">
        <f t="shared" si="5"/>
        <v>21.110543199999999</v>
      </c>
      <c r="I110" s="9">
        <f t="shared" ca="1" si="6"/>
        <v>722.61199378711183</v>
      </c>
      <c r="J110" s="9">
        <f t="shared" ca="1" si="7"/>
        <v>1799.2496969871117</v>
      </c>
      <c r="K110" s="128"/>
    </row>
    <row r="111" spans="1:11">
      <c r="A111" s="5" t="s">
        <v>15</v>
      </c>
      <c r="B111" s="20">
        <v>21067252215</v>
      </c>
      <c r="C111" s="21" t="s">
        <v>40</v>
      </c>
      <c r="D111" s="100">
        <v>42891</v>
      </c>
      <c r="E111" s="103">
        <f t="shared" ca="1" si="4"/>
        <v>44914</v>
      </c>
      <c r="F111" s="99">
        <f ca="1">DATEDIF(D:D,E:E,"D")</f>
        <v>2023</v>
      </c>
      <c r="G111" s="23">
        <v>1055.5271599999999</v>
      </c>
      <c r="H111" s="9">
        <f t="shared" si="5"/>
        <v>21.110543199999999</v>
      </c>
      <c r="I111" s="9">
        <f t="shared" ca="1" si="6"/>
        <v>711.70597051184393</v>
      </c>
      <c r="J111" s="9">
        <f t="shared" ca="1" si="7"/>
        <v>1788.3436737118436</v>
      </c>
      <c r="K111" s="127"/>
    </row>
    <row r="112" spans="1:11">
      <c r="A112" s="5" t="s">
        <v>15</v>
      </c>
      <c r="B112" s="20">
        <v>8214379253</v>
      </c>
      <c r="C112" s="21" t="s">
        <v>41</v>
      </c>
      <c r="D112" s="100">
        <v>42374</v>
      </c>
      <c r="E112" s="100">
        <f t="shared" ca="1" si="4"/>
        <v>44914</v>
      </c>
      <c r="F112" s="99">
        <f ca="1">DATEDIF(D:D,E:E,"D")</f>
        <v>2540</v>
      </c>
      <c r="G112" s="24">
        <v>766.95</v>
      </c>
      <c r="H112" s="9">
        <f t="shared" si="5"/>
        <v>15.339</v>
      </c>
      <c r="I112" s="9">
        <f t="shared" ca="1" si="6"/>
        <v>649.28606490000004</v>
      </c>
      <c r="J112" s="9">
        <f t="shared" ca="1" si="7"/>
        <v>1431.5750649000001</v>
      </c>
      <c r="K112" s="126">
        <f ca="1">SUM(J112:J116)</f>
        <v>7080.4211206950004</v>
      </c>
    </row>
    <row r="113" spans="1:11">
      <c r="A113" s="5" t="s">
        <v>15</v>
      </c>
      <c r="B113" s="20">
        <v>8214379253</v>
      </c>
      <c r="C113" s="21" t="s">
        <v>41</v>
      </c>
      <c r="D113" s="100">
        <v>42405</v>
      </c>
      <c r="E113" s="100">
        <f t="shared" ca="1" si="4"/>
        <v>44914</v>
      </c>
      <c r="F113" s="99">
        <f ca="1">DATEDIF(D:D,E:E,"D")</f>
        <v>2509</v>
      </c>
      <c r="G113" s="24">
        <v>766.95</v>
      </c>
      <c r="H113" s="9">
        <f t="shared" si="5"/>
        <v>15.339</v>
      </c>
      <c r="I113" s="9">
        <f t="shared" ca="1" si="6"/>
        <v>641.36170741499996</v>
      </c>
      <c r="J113" s="9">
        <f t="shared" ca="1" si="7"/>
        <v>1423.6507074149999</v>
      </c>
      <c r="K113" s="128"/>
    </row>
    <row r="114" spans="1:11">
      <c r="A114" s="5" t="s">
        <v>15</v>
      </c>
      <c r="B114" s="20">
        <v>8214379253</v>
      </c>
      <c r="C114" s="21" t="s">
        <v>41</v>
      </c>
      <c r="D114" s="100">
        <v>42434</v>
      </c>
      <c r="E114" s="100">
        <f t="shared" ca="1" si="4"/>
        <v>44914</v>
      </c>
      <c r="F114" s="99">
        <f ca="1">DATEDIF(D:D,E:E,"D")</f>
        <v>2480</v>
      </c>
      <c r="G114" s="24">
        <v>766.95</v>
      </c>
      <c r="H114" s="9">
        <f t="shared" si="5"/>
        <v>15.339</v>
      </c>
      <c r="I114" s="9">
        <f t="shared" ca="1" si="6"/>
        <v>633.9485987999999</v>
      </c>
      <c r="J114" s="9">
        <f t="shared" ca="1" si="7"/>
        <v>1416.2375987999999</v>
      </c>
      <c r="K114" s="128"/>
    </row>
    <row r="115" spans="1:11">
      <c r="A115" s="5" t="s">
        <v>15</v>
      </c>
      <c r="B115" s="20">
        <v>8214379253</v>
      </c>
      <c r="C115" s="21" t="s">
        <v>41</v>
      </c>
      <c r="D115" s="100">
        <v>42465</v>
      </c>
      <c r="E115" s="100">
        <f t="shared" ca="1" si="4"/>
        <v>44914</v>
      </c>
      <c r="F115" s="99">
        <f ca="1">DATEDIF(D:D,E:E,"D")</f>
        <v>2449</v>
      </c>
      <c r="G115" s="24">
        <v>766.95</v>
      </c>
      <c r="H115" s="9">
        <f t="shared" si="5"/>
        <v>15.339</v>
      </c>
      <c r="I115" s="9">
        <f t="shared" ca="1" si="6"/>
        <v>626.02424131499993</v>
      </c>
      <c r="J115" s="9">
        <f t="shared" ca="1" si="7"/>
        <v>1408.3132413150001</v>
      </c>
      <c r="K115" s="128"/>
    </row>
    <row r="116" spans="1:11">
      <c r="A116" s="5" t="s">
        <v>15</v>
      </c>
      <c r="B116" s="20">
        <v>8214379253</v>
      </c>
      <c r="C116" s="21" t="s">
        <v>41</v>
      </c>
      <c r="D116" s="100">
        <v>42495</v>
      </c>
      <c r="E116" s="100">
        <f t="shared" ca="1" si="4"/>
        <v>44914</v>
      </c>
      <c r="F116" s="99">
        <f ca="1">DATEDIF(D:D,E:E,"D")</f>
        <v>2419</v>
      </c>
      <c r="G116" s="24">
        <v>766.95</v>
      </c>
      <c r="H116" s="9">
        <f t="shared" si="5"/>
        <v>15.339</v>
      </c>
      <c r="I116" s="9">
        <f t="shared" ca="1" si="6"/>
        <v>618.35550826500003</v>
      </c>
      <c r="J116" s="9">
        <f t="shared" ca="1" si="7"/>
        <v>1400.6445082650002</v>
      </c>
      <c r="K116" s="127"/>
    </row>
    <row r="117" spans="1:11">
      <c r="A117" s="33" t="s">
        <v>15</v>
      </c>
      <c r="B117" s="36">
        <v>287652220</v>
      </c>
      <c r="C117" s="43" t="s">
        <v>130</v>
      </c>
      <c r="D117" s="112">
        <v>44809</v>
      </c>
      <c r="E117" s="112">
        <f t="shared" ca="1" si="4"/>
        <v>44914</v>
      </c>
      <c r="F117" s="99">
        <f ca="1">DATEDIF(D:D,E:E,"D")</f>
        <v>105</v>
      </c>
      <c r="G117" s="19">
        <v>26.52</v>
      </c>
      <c r="H117" s="9">
        <f t="shared" si="5"/>
        <v>0.53039999999999998</v>
      </c>
      <c r="I117" s="9">
        <f t="shared" ca="1" si="6"/>
        <v>0.92810718000000003</v>
      </c>
      <c r="J117" s="109">
        <f t="shared" ca="1" si="7"/>
        <v>27.978507180000001</v>
      </c>
      <c r="K117" s="126">
        <f ca="1">SUM(J117:J118)</f>
        <v>61.878226079999997</v>
      </c>
    </row>
    <row r="118" spans="1:11">
      <c r="A118" s="33" t="s">
        <v>15</v>
      </c>
      <c r="B118" s="36">
        <v>287652220</v>
      </c>
      <c r="C118" s="43" t="s">
        <v>130</v>
      </c>
      <c r="D118" s="112">
        <v>44839</v>
      </c>
      <c r="E118" s="112">
        <f t="shared" ca="1" si="4"/>
        <v>44914</v>
      </c>
      <c r="F118" s="99">
        <f ca="1">DATEDIF(D:D,E:E,"D")</f>
        <v>75</v>
      </c>
      <c r="G118" s="19">
        <v>32.44</v>
      </c>
      <c r="H118" s="9">
        <f t="shared" si="5"/>
        <v>0.64879999999999993</v>
      </c>
      <c r="I118" s="9">
        <f t="shared" ca="1" si="6"/>
        <v>0.81091889999999989</v>
      </c>
      <c r="J118" s="109">
        <f t="shared" ca="1" si="7"/>
        <v>33.899718899999996</v>
      </c>
      <c r="K118" s="127"/>
    </row>
    <row r="119" spans="1:11">
      <c r="A119" s="5" t="s">
        <v>15</v>
      </c>
      <c r="B119" s="20">
        <v>10880518200</v>
      </c>
      <c r="C119" s="21" t="s">
        <v>42</v>
      </c>
      <c r="D119" s="100">
        <v>42891</v>
      </c>
      <c r="E119" s="103">
        <f t="shared" ca="1" si="4"/>
        <v>44914</v>
      </c>
      <c r="F119" s="99">
        <f ca="1">DATEDIF(D:D,E:E,"D")</f>
        <v>2023</v>
      </c>
      <c r="G119" s="22">
        <v>259.85000000000002</v>
      </c>
      <c r="H119" s="9">
        <f t="shared" si="5"/>
        <v>5.197000000000001</v>
      </c>
      <c r="I119" s="9">
        <f t="shared" ca="1" si="6"/>
        <v>175.20799411500002</v>
      </c>
      <c r="J119" s="9">
        <f t="shared" ca="1" si="7"/>
        <v>440.25499411500004</v>
      </c>
      <c r="K119" s="126">
        <f ca="1">SUM(J119:J120)</f>
        <v>982.53456777946803</v>
      </c>
    </row>
    <row r="120" spans="1:11">
      <c r="A120" s="5" t="s">
        <v>15</v>
      </c>
      <c r="B120" s="20">
        <v>10880518200</v>
      </c>
      <c r="C120" s="21" t="s">
        <v>42</v>
      </c>
      <c r="D120" s="100">
        <v>42921</v>
      </c>
      <c r="E120" s="103">
        <f t="shared" ca="1" si="4"/>
        <v>44914</v>
      </c>
      <c r="F120" s="99">
        <f ca="1">DATEDIF(D:D,E:E,"D")</f>
        <v>1993</v>
      </c>
      <c r="G120" s="19">
        <v>321.96771999999999</v>
      </c>
      <c r="H120" s="9">
        <f t="shared" si="5"/>
        <v>6.4393544</v>
      </c>
      <c r="I120" s="9">
        <f t="shared" ca="1" si="6"/>
        <v>213.87249926446799</v>
      </c>
      <c r="J120" s="9">
        <f t="shared" ca="1" si="7"/>
        <v>542.27957366446799</v>
      </c>
      <c r="K120" s="127"/>
    </row>
    <row r="121" spans="1:11">
      <c r="A121" s="33" t="s">
        <v>15</v>
      </c>
      <c r="B121" s="18">
        <v>2455862291</v>
      </c>
      <c r="C121" s="10" t="s">
        <v>134</v>
      </c>
      <c r="D121" s="112">
        <v>44747</v>
      </c>
      <c r="E121" s="112">
        <f t="shared" ca="1" si="4"/>
        <v>44914</v>
      </c>
      <c r="F121" s="99">
        <f ca="1">DATEDIF(D:D,E:E,"D")</f>
        <v>167</v>
      </c>
      <c r="G121" s="19">
        <v>331.84</v>
      </c>
      <c r="H121" s="9">
        <f t="shared" si="5"/>
        <v>6.6368</v>
      </c>
      <c r="I121" s="9">
        <f t="shared" ca="1" si="6"/>
        <v>18.470579423999997</v>
      </c>
      <c r="J121" s="109">
        <f t="shared" ca="1" si="7"/>
        <v>356.94737942399996</v>
      </c>
      <c r="K121" s="126">
        <f ca="1">SUM(J121:J123)</f>
        <v>987.75365549999992</v>
      </c>
    </row>
    <row r="122" spans="1:11">
      <c r="A122" s="33" t="s">
        <v>15</v>
      </c>
      <c r="B122" s="18">
        <v>2455862291</v>
      </c>
      <c r="C122" s="10" t="s">
        <v>134</v>
      </c>
      <c r="D122" s="112">
        <v>44778</v>
      </c>
      <c r="E122" s="112">
        <f t="shared" ca="1" si="4"/>
        <v>44914</v>
      </c>
      <c r="F122" s="99">
        <f ca="1">DATEDIF(D:D,E:E,"D")</f>
        <v>136</v>
      </c>
      <c r="G122" s="19">
        <v>538.37</v>
      </c>
      <c r="H122" s="9">
        <f t="shared" si="5"/>
        <v>10.7674</v>
      </c>
      <c r="I122" s="9">
        <f t="shared" ca="1" si="6"/>
        <v>24.403666055999999</v>
      </c>
      <c r="J122" s="109">
        <f t="shared" ca="1" si="7"/>
        <v>573.54106605599998</v>
      </c>
      <c r="K122" s="128"/>
    </row>
    <row r="123" spans="1:11">
      <c r="A123" s="33" t="s">
        <v>15</v>
      </c>
      <c r="B123" s="18">
        <v>2455862291</v>
      </c>
      <c r="C123" s="10" t="s">
        <v>134</v>
      </c>
      <c r="D123" s="112">
        <v>44809</v>
      </c>
      <c r="E123" s="112">
        <f t="shared" ca="1" si="4"/>
        <v>44914</v>
      </c>
      <c r="F123" s="99">
        <f ca="1">DATEDIF(D:D,E:E,"D")</f>
        <v>105</v>
      </c>
      <c r="G123" s="19">
        <v>54.28</v>
      </c>
      <c r="H123" s="9">
        <f t="shared" si="5"/>
        <v>1.0856000000000001</v>
      </c>
      <c r="I123" s="9">
        <f t="shared" ca="1" si="6"/>
        <v>1.8996100200000001</v>
      </c>
      <c r="J123" s="109">
        <f t="shared" ca="1" si="7"/>
        <v>57.265210019999998</v>
      </c>
      <c r="K123" s="127"/>
    </row>
    <row r="124" spans="1:11">
      <c r="A124" s="5" t="s">
        <v>15</v>
      </c>
      <c r="B124" s="18">
        <v>95078568204</v>
      </c>
      <c r="C124" s="10" t="s">
        <v>80</v>
      </c>
      <c r="D124" s="100">
        <v>42495</v>
      </c>
      <c r="E124" s="100">
        <f t="shared" ca="1" si="4"/>
        <v>44914</v>
      </c>
      <c r="F124" s="99">
        <f ca="1">DATEDIF(D:D,E:E,"D")</f>
        <v>2419</v>
      </c>
      <c r="G124" s="31">
        <v>215.53</v>
      </c>
      <c r="H124" s="9">
        <f t="shared" si="5"/>
        <v>4.3106</v>
      </c>
      <c r="I124" s="9">
        <f t="shared" ca="1" si="6"/>
        <v>173.771644431</v>
      </c>
      <c r="J124" s="9">
        <f t="shared" ca="1" si="7"/>
        <v>393.61224443100002</v>
      </c>
      <c r="K124" s="126">
        <f ca="1">SUM(J124:J130)</f>
        <v>2882.2001200708078</v>
      </c>
    </row>
    <row r="125" spans="1:11">
      <c r="A125" s="5" t="s">
        <v>15</v>
      </c>
      <c r="B125" s="18">
        <v>95078568204</v>
      </c>
      <c r="C125" s="10" t="s">
        <v>80</v>
      </c>
      <c r="D125" s="100">
        <v>42526</v>
      </c>
      <c r="E125" s="100">
        <f t="shared" ca="1" si="4"/>
        <v>44914</v>
      </c>
      <c r="F125" s="99">
        <f ca="1">DATEDIF(D:D,E:E,"D")</f>
        <v>2388</v>
      </c>
      <c r="G125" s="31">
        <v>215.53</v>
      </c>
      <c r="H125" s="9">
        <f t="shared" si="5"/>
        <v>4.3106</v>
      </c>
      <c r="I125" s="9">
        <f t="shared" ca="1" si="6"/>
        <v>171.544723812</v>
      </c>
      <c r="J125" s="9">
        <f t="shared" ca="1" si="7"/>
        <v>391.38532381200002</v>
      </c>
      <c r="K125" s="128"/>
    </row>
    <row r="126" spans="1:11">
      <c r="A126" s="5" t="s">
        <v>15</v>
      </c>
      <c r="B126" s="18">
        <v>95078568204</v>
      </c>
      <c r="C126" s="10" t="s">
        <v>80</v>
      </c>
      <c r="D126" s="100">
        <v>42556</v>
      </c>
      <c r="E126" s="100">
        <f t="shared" ca="1" si="4"/>
        <v>44914</v>
      </c>
      <c r="F126" s="99">
        <f ca="1">DATEDIF(D:D,E:E,"D")</f>
        <v>2358</v>
      </c>
      <c r="G126" s="31">
        <v>215.53</v>
      </c>
      <c r="H126" s="9">
        <f t="shared" si="5"/>
        <v>4.3106</v>
      </c>
      <c r="I126" s="9">
        <f t="shared" ca="1" si="6"/>
        <v>169.38963934199998</v>
      </c>
      <c r="J126" s="9">
        <f t="shared" ca="1" si="7"/>
        <v>389.230239342</v>
      </c>
      <c r="K126" s="128"/>
    </row>
    <row r="127" spans="1:11">
      <c r="A127" s="5" t="s">
        <v>15</v>
      </c>
      <c r="B127" s="18">
        <v>95078568204</v>
      </c>
      <c r="C127" s="10" t="s">
        <v>80</v>
      </c>
      <c r="D127" s="100">
        <v>42587</v>
      </c>
      <c r="E127" s="100">
        <f t="shared" ca="1" si="4"/>
        <v>44914</v>
      </c>
      <c r="F127" s="99">
        <f ca="1">DATEDIF(D:D,E:E,"D")</f>
        <v>2327</v>
      </c>
      <c r="G127" s="31">
        <v>215.53</v>
      </c>
      <c r="H127" s="9">
        <f t="shared" si="5"/>
        <v>4.3106</v>
      </c>
      <c r="I127" s="9">
        <f t="shared" ca="1" si="6"/>
        <v>167.16271872299998</v>
      </c>
      <c r="J127" s="9">
        <f t="shared" ca="1" si="7"/>
        <v>387.00331872300001</v>
      </c>
      <c r="K127" s="128"/>
    </row>
    <row r="128" spans="1:11">
      <c r="A128" s="5" t="s">
        <v>15</v>
      </c>
      <c r="B128" s="18">
        <v>95078568204</v>
      </c>
      <c r="C128" s="10" t="s">
        <v>80</v>
      </c>
      <c r="D128" s="100">
        <v>42614</v>
      </c>
      <c r="E128" s="100">
        <f t="shared" ca="1" si="4"/>
        <v>44914</v>
      </c>
      <c r="F128" s="99">
        <f ca="1">DATEDIF(D:D,E:E,"D")</f>
        <v>2300</v>
      </c>
      <c r="G128" s="30">
        <v>247.86264</v>
      </c>
      <c r="H128" s="9">
        <f t="shared" si="5"/>
        <v>4.9572528</v>
      </c>
      <c r="I128" s="9">
        <f t="shared" ca="1" si="6"/>
        <v>190.00902119759996</v>
      </c>
      <c r="J128" s="9">
        <f t="shared" ca="1" si="7"/>
        <v>442.82891399759995</v>
      </c>
      <c r="K128" s="128"/>
    </row>
    <row r="129" spans="1:11">
      <c r="A129" s="5" t="s">
        <v>15</v>
      </c>
      <c r="B129" s="18">
        <v>95078568204</v>
      </c>
      <c r="C129" s="10" t="s">
        <v>80</v>
      </c>
      <c r="D129" s="100">
        <v>42644</v>
      </c>
      <c r="E129" s="100">
        <f t="shared" ca="1" si="4"/>
        <v>44914</v>
      </c>
      <c r="F129" s="99">
        <f ca="1">DATEDIF(D:D,E:E,"D")</f>
        <v>2270</v>
      </c>
      <c r="G129" s="30">
        <v>247.86264</v>
      </c>
      <c r="H129" s="9">
        <f t="shared" si="5"/>
        <v>4.9572528</v>
      </c>
      <c r="I129" s="9">
        <f t="shared" ca="1" si="6"/>
        <v>187.53064266023998</v>
      </c>
      <c r="J129" s="9">
        <f t="shared" ca="1" si="7"/>
        <v>440.35053546023994</v>
      </c>
      <c r="K129" s="128"/>
    </row>
    <row r="130" spans="1:11">
      <c r="A130" s="5" t="s">
        <v>15</v>
      </c>
      <c r="B130" s="18">
        <v>95078568204</v>
      </c>
      <c r="C130" s="10" t="s">
        <v>80</v>
      </c>
      <c r="D130" s="100">
        <v>42675</v>
      </c>
      <c r="E130" s="100">
        <f t="shared" ref="E130:E193" ca="1" si="8">TODAY()</f>
        <v>44914</v>
      </c>
      <c r="F130" s="99">
        <f ca="1">DATEDIF(D:D,E:E,"D")</f>
        <v>2239</v>
      </c>
      <c r="G130" s="30">
        <v>247.86264</v>
      </c>
      <c r="H130" s="9">
        <f t="shared" ref="H130:H193" si="9">G130*2%</f>
        <v>4.9572528</v>
      </c>
      <c r="I130" s="9">
        <f t="shared" ref="I130:I193" ca="1" si="10">F130*0.03333%*G130</f>
        <v>184.969651504968</v>
      </c>
      <c r="J130" s="9">
        <f t="shared" ref="J130:J193" ca="1" si="11">SUM(G130:I130)</f>
        <v>437.78954430496799</v>
      </c>
      <c r="K130" s="127"/>
    </row>
    <row r="131" spans="1:11">
      <c r="A131" s="5" t="s">
        <v>15</v>
      </c>
      <c r="B131" s="18">
        <v>41064950230</v>
      </c>
      <c r="C131" s="10" t="s">
        <v>96</v>
      </c>
      <c r="D131" s="100">
        <v>42374</v>
      </c>
      <c r="E131" s="100">
        <f t="shared" ca="1" si="8"/>
        <v>44914</v>
      </c>
      <c r="F131" s="99">
        <f ca="1">DATEDIF(D:D,E:E,"D")</f>
        <v>2540</v>
      </c>
      <c r="G131" s="31">
        <v>279.97000000000003</v>
      </c>
      <c r="H131" s="9">
        <f t="shared" si="9"/>
        <v>5.599400000000001</v>
      </c>
      <c r="I131" s="9">
        <f t="shared" ca="1" si="10"/>
        <v>237.01756254</v>
      </c>
      <c r="J131" s="9">
        <f t="shared" ca="1" si="11"/>
        <v>522.58696254000006</v>
      </c>
      <c r="K131" s="126">
        <f ca="1">SUM(J131:J138)</f>
        <v>4101.3787994699996</v>
      </c>
    </row>
    <row r="132" spans="1:11">
      <c r="A132" s="5" t="s">
        <v>15</v>
      </c>
      <c r="B132" s="18">
        <v>41064950230</v>
      </c>
      <c r="C132" s="10" t="s">
        <v>96</v>
      </c>
      <c r="D132" s="100">
        <v>42405</v>
      </c>
      <c r="E132" s="100">
        <f t="shared" ca="1" si="8"/>
        <v>44914</v>
      </c>
      <c r="F132" s="99">
        <f ca="1">DATEDIF(D:D,E:E,"D")</f>
        <v>2509</v>
      </c>
      <c r="G132" s="31">
        <v>279.97000000000003</v>
      </c>
      <c r="H132" s="9">
        <f t="shared" si="9"/>
        <v>5.599400000000001</v>
      </c>
      <c r="I132" s="9">
        <f t="shared" ca="1" si="10"/>
        <v>234.124828509</v>
      </c>
      <c r="J132" s="9">
        <f t="shared" ca="1" si="11"/>
        <v>519.69422850900003</v>
      </c>
      <c r="K132" s="128"/>
    </row>
    <row r="133" spans="1:11">
      <c r="A133" s="5" t="s">
        <v>15</v>
      </c>
      <c r="B133" s="18">
        <v>41064950230</v>
      </c>
      <c r="C133" s="10" t="s">
        <v>96</v>
      </c>
      <c r="D133" s="100">
        <v>42434</v>
      </c>
      <c r="E133" s="100">
        <f t="shared" ca="1" si="8"/>
        <v>44914</v>
      </c>
      <c r="F133" s="99">
        <f ca="1">DATEDIF(D:D,E:E,"D")</f>
        <v>2480</v>
      </c>
      <c r="G133" s="31">
        <v>279.97000000000003</v>
      </c>
      <c r="H133" s="9">
        <f t="shared" si="9"/>
        <v>5.599400000000001</v>
      </c>
      <c r="I133" s="9">
        <f t="shared" ca="1" si="10"/>
        <v>231.41872247999999</v>
      </c>
      <c r="J133" s="9">
        <f t="shared" ca="1" si="11"/>
        <v>516.98812248000002</v>
      </c>
      <c r="K133" s="128"/>
    </row>
    <row r="134" spans="1:11">
      <c r="A134" s="5" t="s">
        <v>15</v>
      </c>
      <c r="B134" s="18">
        <v>41064950230</v>
      </c>
      <c r="C134" s="10" t="s">
        <v>96</v>
      </c>
      <c r="D134" s="100">
        <v>42465</v>
      </c>
      <c r="E134" s="100">
        <f t="shared" ca="1" si="8"/>
        <v>44914</v>
      </c>
      <c r="F134" s="99">
        <f ca="1">DATEDIF(D:D,E:E,"D")</f>
        <v>2449</v>
      </c>
      <c r="G134" s="31">
        <v>279.97000000000003</v>
      </c>
      <c r="H134" s="9">
        <f t="shared" si="9"/>
        <v>5.599400000000001</v>
      </c>
      <c r="I134" s="9">
        <f t="shared" ca="1" si="10"/>
        <v>228.52598844900001</v>
      </c>
      <c r="J134" s="9">
        <f t="shared" ca="1" si="11"/>
        <v>514.09538844899998</v>
      </c>
      <c r="K134" s="128"/>
    </row>
    <row r="135" spans="1:11">
      <c r="A135" s="5" t="s">
        <v>15</v>
      </c>
      <c r="B135" s="18">
        <v>41064950230</v>
      </c>
      <c r="C135" s="10" t="s">
        <v>96</v>
      </c>
      <c r="D135" s="100">
        <v>42495</v>
      </c>
      <c r="E135" s="100">
        <f t="shared" ca="1" si="8"/>
        <v>44914</v>
      </c>
      <c r="F135" s="99">
        <f ca="1">DATEDIF(D:D,E:E,"D")</f>
        <v>2419</v>
      </c>
      <c r="G135" s="31">
        <v>279.97000000000003</v>
      </c>
      <c r="H135" s="9">
        <f t="shared" si="9"/>
        <v>5.599400000000001</v>
      </c>
      <c r="I135" s="9">
        <f t="shared" ca="1" si="10"/>
        <v>225.72656841900002</v>
      </c>
      <c r="J135" s="9">
        <f t="shared" ca="1" si="11"/>
        <v>511.29596841900002</v>
      </c>
      <c r="K135" s="128"/>
    </row>
    <row r="136" spans="1:11">
      <c r="A136" s="5" t="s">
        <v>15</v>
      </c>
      <c r="B136" s="18">
        <v>41064950230</v>
      </c>
      <c r="C136" s="10" t="s">
        <v>96</v>
      </c>
      <c r="D136" s="100">
        <v>42526</v>
      </c>
      <c r="E136" s="100">
        <f t="shared" ca="1" si="8"/>
        <v>44914</v>
      </c>
      <c r="F136" s="99">
        <f ca="1">DATEDIF(D:D,E:E,"D")</f>
        <v>2388</v>
      </c>
      <c r="G136" s="31">
        <v>279.97000000000003</v>
      </c>
      <c r="H136" s="9">
        <f t="shared" si="9"/>
        <v>5.599400000000001</v>
      </c>
      <c r="I136" s="9">
        <f t="shared" ca="1" si="10"/>
        <v>222.83383438800001</v>
      </c>
      <c r="J136" s="9">
        <f t="shared" ca="1" si="11"/>
        <v>508.40323438800004</v>
      </c>
      <c r="K136" s="128"/>
    </row>
    <row r="137" spans="1:11">
      <c r="A137" s="5" t="s">
        <v>15</v>
      </c>
      <c r="B137" s="18">
        <v>41064950230</v>
      </c>
      <c r="C137" s="10" t="s">
        <v>96</v>
      </c>
      <c r="D137" s="100">
        <v>42556</v>
      </c>
      <c r="E137" s="100">
        <f t="shared" ca="1" si="8"/>
        <v>44914</v>
      </c>
      <c r="F137" s="99">
        <f ca="1">DATEDIF(D:D,E:E,"D")</f>
        <v>2358</v>
      </c>
      <c r="G137" s="31">
        <v>279.97000000000003</v>
      </c>
      <c r="H137" s="9">
        <f t="shared" si="9"/>
        <v>5.599400000000001</v>
      </c>
      <c r="I137" s="9">
        <f t="shared" ca="1" si="10"/>
        <v>220.03441435799999</v>
      </c>
      <c r="J137" s="9">
        <f t="shared" ca="1" si="11"/>
        <v>505.60381435800002</v>
      </c>
      <c r="K137" s="128"/>
    </row>
    <row r="138" spans="1:11">
      <c r="A138" s="5" t="s">
        <v>15</v>
      </c>
      <c r="B138" s="18">
        <v>41064950230</v>
      </c>
      <c r="C138" s="10" t="s">
        <v>96</v>
      </c>
      <c r="D138" s="100">
        <v>42587</v>
      </c>
      <c r="E138" s="100">
        <f t="shared" ca="1" si="8"/>
        <v>44914</v>
      </c>
      <c r="F138" s="99">
        <f ca="1">DATEDIF(D:D,E:E,"D")</f>
        <v>2327</v>
      </c>
      <c r="G138" s="31">
        <v>279.97000000000003</v>
      </c>
      <c r="H138" s="9">
        <f t="shared" si="9"/>
        <v>5.599400000000001</v>
      </c>
      <c r="I138" s="9">
        <f t="shared" ca="1" si="10"/>
        <v>217.14168032699999</v>
      </c>
      <c r="J138" s="9">
        <f t="shared" ca="1" si="11"/>
        <v>502.71108032699999</v>
      </c>
      <c r="K138" s="127"/>
    </row>
    <row r="139" spans="1:11">
      <c r="A139" s="33" t="s">
        <v>15</v>
      </c>
      <c r="B139" s="18">
        <v>63826534204</v>
      </c>
      <c r="C139" s="10" t="s">
        <v>448</v>
      </c>
      <c r="D139" s="112">
        <v>44625</v>
      </c>
      <c r="E139" s="112">
        <f t="shared" ca="1" si="8"/>
        <v>44914</v>
      </c>
      <c r="F139" s="99">
        <f ca="1">DATEDIF(D:D,E:E,"D")</f>
        <v>289</v>
      </c>
      <c r="G139" s="19">
        <v>389.01</v>
      </c>
      <c r="H139" s="9">
        <f t="shared" si="9"/>
        <v>7.7801999999999998</v>
      </c>
      <c r="I139" s="9">
        <f t="shared" ca="1" si="10"/>
        <v>37.470882537000001</v>
      </c>
      <c r="J139" s="109">
        <f t="shared" ca="1" si="11"/>
        <v>434.26108253699999</v>
      </c>
      <c r="K139" s="126">
        <f ca="1">SUM(J139:J140)</f>
        <v>1029.6936725549999</v>
      </c>
    </row>
    <row r="140" spans="1:11">
      <c r="A140" s="33" t="s">
        <v>15</v>
      </c>
      <c r="B140" s="18">
        <v>63826534204</v>
      </c>
      <c r="C140" s="10" t="s">
        <v>448</v>
      </c>
      <c r="D140" s="112">
        <v>44656</v>
      </c>
      <c r="E140" s="112">
        <f t="shared" ca="1" si="8"/>
        <v>44914</v>
      </c>
      <c r="F140" s="99">
        <f ca="1">DATEDIF(D:D,E:E,"D")</f>
        <v>258</v>
      </c>
      <c r="G140" s="19">
        <v>538.37</v>
      </c>
      <c r="H140" s="9">
        <f t="shared" si="9"/>
        <v>10.7674</v>
      </c>
      <c r="I140" s="9">
        <f t="shared" ca="1" si="10"/>
        <v>46.295190018</v>
      </c>
      <c r="J140" s="109">
        <f t="shared" ca="1" si="11"/>
        <v>595.43259001799993</v>
      </c>
      <c r="K140" s="127"/>
    </row>
    <row r="141" spans="1:11">
      <c r="A141" s="33" t="s">
        <v>15</v>
      </c>
      <c r="B141" s="48">
        <v>98541749215</v>
      </c>
      <c r="C141" s="85" t="s">
        <v>139</v>
      </c>
      <c r="D141" s="100">
        <v>44232</v>
      </c>
      <c r="E141" s="100">
        <f t="shared" ca="1" si="8"/>
        <v>44914</v>
      </c>
      <c r="F141" s="99">
        <f ca="1">DATEDIF(D:D,E:E,"D")</f>
        <v>682</v>
      </c>
      <c r="G141" s="19">
        <v>1093.9595681408</v>
      </c>
      <c r="H141" s="9">
        <f t="shared" si="9"/>
        <v>21.879191362816002</v>
      </c>
      <c r="I141" s="9">
        <f t="shared" ca="1" si="10"/>
        <v>248.66860580982609</v>
      </c>
      <c r="J141" s="19">
        <f t="shared" ca="1" si="11"/>
        <v>1364.5073653134423</v>
      </c>
    </row>
    <row r="142" spans="1:11">
      <c r="A142" s="5" t="s">
        <v>15</v>
      </c>
      <c r="B142" s="18">
        <v>72774134234</v>
      </c>
      <c r="C142" s="10" t="s">
        <v>81</v>
      </c>
      <c r="D142" s="100">
        <v>42771</v>
      </c>
      <c r="E142" s="103">
        <f t="shared" ca="1" si="8"/>
        <v>44914</v>
      </c>
      <c r="F142" s="99">
        <f ca="1">DATEDIF(D:D,E:E,"D")</f>
        <v>2143</v>
      </c>
      <c r="G142" s="30">
        <v>321.96771999999999</v>
      </c>
      <c r="H142" s="9">
        <f t="shared" si="9"/>
        <v>6.4393544</v>
      </c>
      <c r="I142" s="9">
        <f t="shared" ca="1" si="10"/>
        <v>229.96927542586795</v>
      </c>
      <c r="J142" s="9">
        <f t="shared" ca="1" si="11"/>
        <v>558.37634982586792</v>
      </c>
      <c r="K142" s="126">
        <f ca="1">SUM(J142:J147)</f>
        <v>3285.9783061506837</v>
      </c>
    </row>
    <row r="143" spans="1:11">
      <c r="A143" s="5" t="s">
        <v>15</v>
      </c>
      <c r="B143" s="18">
        <v>72774134234</v>
      </c>
      <c r="C143" s="10" t="s">
        <v>81</v>
      </c>
      <c r="D143" s="100">
        <v>42830</v>
      </c>
      <c r="E143" s="103">
        <f t="shared" ca="1" si="8"/>
        <v>44914</v>
      </c>
      <c r="F143" s="99">
        <f ca="1">DATEDIF(D:D,E:E,"D")</f>
        <v>2084</v>
      </c>
      <c r="G143" s="30">
        <v>321.96771999999999</v>
      </c>
      <c r="H143" s="9">
        <f t="shared" si="9"/>
        <v>6.4393544</v>
      </c>
      <c r="I143" s="9">
        <f t="shared" ca="1" si="10"/>
        <v>223.63787680238397</v>
      </c>
      <c r="J143" s="9">
        <f t="shared" ca="1" si="11"/>
        <v>552.04495120238403</v>
      </c>
      <c r="K143" s="128"/>
    </row>
    <row r="144" spans="1:11">
      <c r="A144" s="5" t="s">
        <v>15</v>
      </c>
      <c r="B144" s="18">
        <v>72774134234</v>
      </c>
      <c r="C144" s="10" t="s">
        <v>81</v>
      </c>
      <c r="D144" s="100">
        <v>42860</v>
      </c>
      <c r="E144" s="103">
        <f t="shared" ca="1" si="8"/>
        <v>44914</v>
      </c>
      <c r="F144" s="99">
        <f ca="1">DATEDIF(D:D,E:E,"D")</f>
        <v>2054</v>
      </c>
      <c r="G144" s="30">
        <v>321.96771999999999</v>
      </c>
      <c r="H144" s="9">
        <f t="shared" si="9"/>
        <v>6.4393544</v>
      </c>
      <c r="I144" s="9">
        <f t="shared" ca="1" si="10"/>
        <v>220.41852157010396</v>
      </c>
      <c r="J144" s="9">
        <f t="shared" ca="1" si="11"/>
        <v>548.8255959701039</v>
      </c>
      <c r="K144" s="128"/>
    </row>
    <row r="145" spans="1:11">
      <c r="A145" s="5" t="s">
        <v>15</v>
      </c>
      <c r="B145" s="18">
        <v>72774134234</v>
      </c>
      <c r="C145" s="10" t="s">
        <v>81</v>
      </c>
      <c r="D145" s="100">
        <v>42891</v>
      </c>
      <c r="E145" s="103">
        <f t="shared" ca="1" si="8"/>
        <v>44914</v>
      </c>
      <c r="F145" s="99">
        <f ca="1">DATEDIF(D:D,E:E,"D")</f>
        <v>2023</v>
      </c>
      <c r="G145" s="30">
        <v>321.96771999999999</v>
      </c>
      <c r="H145" s="9">
        <f t="shared" si="9"/>
        <v>6.4393544</v>
      </c>
      <c r="I145" s="9">
        <f t="shared" ca="1" si="10"/>
        <v>217.09185449674797</v>
      </c>
      <c r="J145" s="9">
        <f t="shared" ca="1" si="11"/>
        <v>545.498928896748</v>
      </c>
      <c r="K145" s="128"/>
    </row>
    <row r="146" spans="1:11">
      <c r="A146" s="5" t="s">
        <v>15</v>
      </c>
      <c r="B146" s="18">
        <v>72774134234</v>
      </c>
      <c r="C146" s="10" t="s">
        <v>81</v>
      </c>
      <c r="D146" s="100">
        <v>42921</v>
      </c>
      <c r="E146" s="103">
        <f t="shared" ca="1" si="8"/>
        <v>44914</v>
      </c>
      <c r="F146" s="99">
        <f ca="1">DATEDIF(D:D,E:E,"D")</f>
        <v>1993</v>
      </c>
      <c r="G146" s="30">
        <v>321.96771999999999</v>
      </c>
      <c r="H146" s="9">
        <f t="shared" si="9"/>
        <v>6.4393544</v>
      </c>
      <c r="I146" s="9">
        <f t="shared" ca="1" si="10"/>
        <v>213.87249926446799</v>
      </c>
      <c r="J146" s="9">
        <f t="shared" ca="1" si="11"/>
        <v>542.27957366446799</v>
      </c>
      <c r="K146" s="128"/>
    </row>
    <row r="147" spans="1:11">
      <c r="A147" s="5" t="s">
        <v>15</v>
      </c>
      <c r="B147" s="18">
        <v>72774134234</v>
      </c>
      <c r="C147" s="10" t="s">
        <v>81</v>
      </c>
      <c r="D147" s="100">
        <v>42952</v>
      </c>
      <c r="E147" s="103">
        <f t="shared" ca="1" si="8"/>
        <v>44914</v>
      </c>
      <c r="F147" s="99">
        <f ca="1">DATEDIF(D:D,E:E,"D")</f>
        <v>1962</v>
      </c>
      <c r="G147" s="30">
        <v>321.96771999999999</v>
      </c>
      <c r="H147" s="9">
        <f t="shared" si="9"/>
        <v>6.4393544</v>
      </c>
      <c r="I147" s="9">
        <f t="shared" ca="1" si="10"/>
        <v>210.54583219111197</v>
      </c>
      <c r="J147" s="9">
        <f t="shared" ca="1" si="11"/>
        <v>538.95290659111197</v>
      </c>
      <c r="K147" s="127"/>
    </row>
    <row r="148" spans="1:11">
      <c r="A148" s="33" t="s">
        <v>15</v>
      </c>
      <c r="B148" s="45">
        <v>17140005249</v>
      </c>
      <c r="C148" s="62" t="s">
        <v>348</v>
      </c>
      <c r="D148" s="100">
        <v>44474</v>
      </c>
      <c r="E148" s="100">
        <f t="shared" ca="1" si="8"/>
        <v>44914</v>
      </c>
      <c r="F148" s="99">
        <f ca="1">DATEDIF(D:D,E:E,"D")</f>
        <v>440</v>
      </c>
      <c r="G148" s="19">
        <v>180.3</v>
      </c>
      <c r="H148" s="9">
        <f t="shared" si="9"/>
        <v>3.6060000000000003</v>
      </c>
      <c r="I148" s="9">
        <f t="shared" ca="1" si="10"/>
        <v>26.441355599999998</v>
      </c>
      <c r="J148" s="19">
        <f t="shared" ca="1" si="11"/>
        <v>210.34735560000001</v>
      </c>
      <c r="K148" s="126">
        <f ca="1">SUM(J148:J149)</f>
        <v>760.00821794141871</v>
      </c>
    </row>
    <row r="149" spans="1:11">
      <c r="A149" s="33" t="s">
        <v>15</v>
      </c>
      <c r="B149" s="45">
        <v>17140005249</v>
      </c>
      <c r="C149" s="62" t="s">
        <v>348</v>
      </c>
      <c r="D149" s="100">
        <v>44505</v>
      </c>
      <c r="E149" s="100">
        <f t="shared" ca="1" si="8"/>
        <v>44914</v>
      </c>
      <c r="F149" s="99">
        <f ca="1">DATEDIF(D:D,E:E,"D")</f>
        <v>409</v>
      </c>
      <c r="G149" s="19">
        <v>475.35371259472504</v>
      </c>
      <c r="H149" s="9">
        <f t="shared" si="9"/>
        <v>9.5070742518945011</v>
      </c>
      <c r="I149" s="9">
        <f t="shared" ca="1" si="10"/>
        <v>64.800075494799131</v>
      </c>
      <c r="J149" s="19">
        <f t="shared" ca="1" si="11"/>
        <v>549.66086234141869</v>
      </c>
      <c r="K149" s="127"/>
    </row>
    <row r="150" spans="1:11">
      <c r="A150" s="5" t="s">
        <v>15</v>
      </c>
      <c r="B150" s="20">
        <v>71691596272</v>
      </c>
      <c r="C150" s="21" t="s">
        <v>43</v>
      </c>
      <c r="D150" s="100">
        <v>42644</v>
      </c>
      <c r="E150" s="100">
        <f t="shared" ca="1" si="8"/>
        <v>44914</v>
      </c>
      <c r="F150" s="99">
        <f ca="1">DATEDIF(D:D,E:E,"D")</f>
        <v>2270</v>
      </c>
      <c r="G150" s="22">
        <v>643.93543999999997</v>
      </c>
      <c r="H150" s="9">
        <f t="shared" si="9"/>
        <v>12.8787088</v>
      </c>
      <c r="I150" s="9">
        <f t="shared" ca="1" si="10"/>
        <v>487.1957584850399</v>
      </c>
      <c r="J150" s="9">
        <f t="shared" ca="1" si="11"/>
        <v>1144.0099072850398</v>
      </c>
    </row>
    <row r="151" spans="1:11">
      <c r="A151" s="33" t="s">
        <v>15</v>
      </c>
      <c r="B151" s="36">
        <v>73124478215</v>
      </c>
      <c r="C151" s="35" t="s">
        <v>449</v>
      </c>
      <c r="D151" s="112">
        <v>44686</v>
      </c>
      <c r="E151" s="112">
        <f t="shared" ca="1" si="8"/>
        <v>44914</v>
      </c>
      <c r="F151" s="99">
        <f ca="1">DATEDIF(D:D,E:E,"D")</f>
        <v>228</v>
      </c>
      <c r="G151" s="19">
        <v>329.54614999999995</v>
      </c>
      <c r="H151" s="9">
        <f t="shared" si="9"/>
        <v>6.5909229999999992</v>
      </c>
      <c r="I151" s="9">
        <f t="shared" ca="1" si="10"/>
        <v>25.043002849259992</v>
      </c>
      <c r="J151" s="109">
        <f t="shared" ca="1" si="11"/>
        <v>361.18007584925994</v>
      </c>
    </row>
    <row r="152" spans="1:11">
      <c r="A152" s="5" t="s">
        <v>15</v>
      </c>
      <c r="B152" s="18">
        <v>3750981272</v>
      </c>
      <c r="C152" s="10" t="s">
        <v>98</v>
      </c>
      <c r="D152" s="100">
        <v>43256</v>
      </c>
      <c r="E152" s="100">
        <f t="shared" ca="1" si="8"/>
        <v>44914</v>
      </c>
      <c r="F152" s="99">
        <f ca="1">DATEDIF(D:D,E:E,"D")</f>
        <v>1658</v>
      </c>
      <c r="G152" s="9">
        <v>557.06216800000004</v>
      </c>
      <c r="H152" s="9">
        <f t="shared" si="9"/>
        <v>11.141243360000001</v>
      </c>
      <c r="I152" s="9">
        <f t="shared" ca="1" si="10"/>
        <v>307.83890454551522</v>
      </c>
      <c r="J152" s="9">
        <f t="shared" ca="1" si="11"/>
        <v>876.04231590551524</v>
      </c>
    </row>
    <row r="153" spans="1:11">
      <c r="A153" s="33" t="s">
        <v>15</v>
      </c>
      <c r="B153" s="18">
        <v>58392963253</v>
      </c>
      <c r="C153" s="10" t="s">
        <v>144</v>
      </c>
      <c r="D153" s="112">
        <v>44625</v>
      </c>
      <c r="E153" s="112">
        <f t="shared" ca="1" si="8"/>
        <v>44914</v>
      </c>
      <c r="F153" s="99">
        <f ca="1">DATEDIF(D:D,E:E,"D")</f>
        <v>289</v>
      </c>
      <c r="G153" s="19">
        <v>1751.9277999999997</v>
      </c>
      <c r="H153" s="9">
        <f t="shared" si="9"/>
        <v>35.038555999999993</v>
      </c>
      <c r="I153" s="9">
        <f t="shared" ca="1" si="10"/>
        <v>168.75216782885997</v>
      </c>
      <c r="J153" s="109">
        <f t="shared" ca="1" si="11"/>
        <v>1955.7185238288596</v>
      </c>
      <c r="K153" s="126">
        <f ca="1">SUM(J153:J154)</f>
        <v>3893.3356040497792</v>
      </c>
    </row>
    <row r="154" spans="1:11">
      <c r="A154" s="33" t="s">
        <v>15</v>
      </c>
      <c r="B154" s="18">
        <v>58392963253</v>
      </c>
      <c r="C154" s="10" t="s">
        <v>144</v>
      </c>
      <c r="D154" s="112">
        <v>44656</v>
      </c>
      <c r="E154" s="112">
        <f t="shared" ca="1" si="8"/>
        <v>44914</v>
      </c>
      <c r="F154" s="99">
        <f ca="1">DATEDIF(D:D,E:E,"D")</f>
        <v>258</v>
      </c>
      <c r="G154" s="19">
        <v>1751.9277999999997</v>
      </c>
      <c r="H154" s="9">
        <f t="shared" si="9"/>
        <v>35.038555999999993</v>
      </c>
      <c r="I154" s="9">
        <f t="shared" ca="1" si="10"/>
        <v>150.65072422091995</v>
      </c>
      <c r="J154" s="109">
        <f t="shared" ca="1" si="11"/>
        <v>1937.6170802209197</v>
      </c>
      <c r="K154" s="127"/>
    </row>
    <row r="155" spans="1:11">
      <c r="A155" s="33" t="s">
        <v>15</v>
      </c>
      <c r="B155" s="18">
        <v>12369756268</v>
      </c>
      <c r="C155" s="10" t="s">
        <v>450</v>
      </c>
      <c r="D155" s="112">
        <v>44839</v>
      </c>
      <c r="E155" s="112">
        <f t="shared" ca="1" si="8"/>
        <v>44914</v>
      </c>
      <c r="F155" s="99">
        <f ca="1">DATEDIF(D:D,E:E,"D")</f>
        <v>75</v>
      </c>
      <c r="G155" s="19">
        <v>201.18</v>
      </c>
      <c r="H155" s="9">
        <f t="shared" si="9"/>
        <v>4.0236000000000001</v>
      </c>
      <c r="I155" s="9">
        <f t="shared" ca="1" si="10"/>
        <v>5.0289970500000001</v>
      </c>
      <c r="J155" s="109">
        <f t="shared" ca="1" si="11"/>
        <v>210.23259704999998</v>
      </c>
    </row>
    <row r="156" spans="1:11">
      <c r="A156" s="33" t="s">
        <v>15</v>
      </c>
      <c r="B156" s="108">
        <v>148159260001</v>
      </c>
      <c r="C156" s="97" t="s">
        <v>351</v>
      </c>
      <c r="D156" s="112">
        <v>44597</v>
      </c>
      <c r="E156" s="112">
        <f t="shared" ca="1" si="8"/>
        <v>44914</v>
      </c>
      <c r="F156" s="99">
        <f ca="1">DATEDIF(D:D,E:E,"D")</f>
        <v>317</v>
      </c>
      <c r="G156" s="109">
        <v>628.62999999999988</v>
      </c>
      <c r="H156" s="9">
        <f t="shared" si="9"/>
        <v>12.572599999999998</v>
      </c>
      <c r="I156" s="9">
        <f t="shared" ca="1" si="10"/>
        <v>66.418594142999979</v>
      </c>
      <c r="J156" s="109">
        <f t="shared" ca="1" si="11"/>
        <v>707.6211941429998</v>
      </c>
    </row>
    <row r="157" spans="1:11">
      <c r="A157" s="5" t="s">
        <v>15</v>
      </c>
      <c r="B157" s="20">
        <v>42572932253</v>
      </c>
      <c r="C157" s="21" t="s">
        <v>44</v>
      </c>
      <c r="D157" s="100">
        <v>42771</v>
      </c>
      <c r="E157" s="103">
        <f t="shared" ca="1" si="8"/>
        <v>44914</v>
      </c>
      <c r="F157" s="99">
        <f ca="1">DATEDIF(D:D,E:E,"D")</f>
        <v>2143</v>
      </c>
      <c r="G157" s="23">
        <v>559.97799999999995</v>
      </c>
      <c r="H157" s="9">
        <f t="shared" si="9"/>
        <v>11.19956</v>
      </c>
      <c r="I157" s="9">
        <f t="shared" ca="1" si="10"/>
        <v>399.97095023819992</v>
      </c>
      <c r="J157" s="9">
        <f t="shared" ca="1" si="11"/>
        <v>971.14851023819983</v>
      </c>
      <c r="K157" s="126">
        <f ca="1">SUM(J157:J162)</f>
        <v>5743.6493237688001</v>
      </c>
    </row>
    <row r="158" spans="1:11">
      <c r="A158" s="5" t="s">
        <v>15</v>
      </c>
      <c r="B158" s="20">
        <v>42572932253</v>
      </c>
      <c r="C158" s="21" t="s">
        <v>44</v>
      </c>
      <c r="D158" s="100">
        <v>42799</v>
      </c>
      <c r="E158" s="103">
        <f t="shared" ca="1" si="8"/>
        <v>44914</v>
      </c>
      <c r="F158" s="99">
        <f ca="1">DATEDIF(D:D,E:E,"D")</f>
        <v>2115</v>
      </c>
      <c r="G158" s="23">
        <v>559.97799999999995</v>
      </c>
      <c r="H158" s="9">
        <f t="shared" si="9"/>
        <v>11.19956</v>
      </c>
      <c r="I158" s="9">
        <f t="shared" ca="1" si="10"/>
        <v>394.74501155099995</v>
      </c>
      <c r="J158" s="9">
        <f t="shared" ca="1" si="11"/>
        <v>965.92257155099992</v>
      </c>
      <c r="K158" s="128"/>
    </row>
    <row r="159" spans="1:11">
      <c r="A159" s="5" t="s">
        <v>15</v>
      </c>
      <c r="B159" s="20">
        <v>42572932253</v>
      </c>
      <c r="C159" s="21" t="s">
        <v>44</v>
      </c>
      <c r="D159" s="100">
        <v>42830</v>
      </c>
      <c r="E159" s="103">
        <f t="shared" ca="1" si="8"/>
        <v>44914</v>
      </c>
      <c r="F159" s="99">
        <f ca="1">DATEDIF(D:D,E:E,"D")</f>
        <v>2084</v>
      </c>
      <c r="G159" s="23">
        <v>559.97799999999995</v>
      </c>
      <c r="H159" s="9">
        <f t="shared" si="9"/>
        <v>11.19956</v>
      </c>
      <c r="I159" s="9">
        <f t="shared" ca="1" si="10"/>
        <v>388.95915086159994</v>
      </c>
      <c r="J159" s="9">
        <f t="shared" ca="1" si="11"/>
        <v>960.13671086159991</v>
      </c>
      <c r="K159" s="128"/>
    </row>
    <row r="160" spans="1:11">
      <c r="A160" s="5" t="s">
        <v>15</v>
      </c>
      <c r="B160" s="20">
        <v>42572932253</v>
      </c>
      <c r="C160" s="21" t="s">
        <v>44</v>
      </c>
      <c r="D160" s="100">
        <v>42860</v>
      </c>
      <c r="E160" s="103">
        <f t="shared" ca="1" si="8"/>
        <v>44914</v>
      </c>
      <c r="F160" s="99">
        <f ca="1">DATEDIF(D:D,E:E,"D")</f>
        <v>2054</v>
      </c>
      <c r="G160" s="23">
        <v>559.97799999999995</v>
      </c>
      <c r="H160" s="9">
        <f t="shared" si="9"/>
        <v>11.19956</v>
      </c>
      <c r="I160" s="9">
        <f t="shared" ca="1" si="10"/>
        <v>383.35993083959994</v>
      </c>
      <c r="J160" s="9">
        <f t="shared" ca="1" si="11"/>
        <v>954.53749083959997</v>
      </c>
      <c r="K160" s="128"/>
    </row>
    <row r="161" spans="1:11">
      <c r="A161" s="5" t="s">
        <v>15</v>
      </c>
      <c r="B161" s="20">
        <v>42572932253</v>
      </c>
      <c r="C161" s="21" t="s">
        <v>44</v>
      </c>
      <c r="D161" s="100">
        <v>42891</v>
      </c>
      <c r="E161" s="103">
        <f t="shared" ca="1" si="8"/>
        <v>44914</v>
      </c>
      <c r="F161" s="99">
        <f ca="1">DATEDIF(D:D,E:E,"D")</f>
        <v>2023</v>
      </c>
      <c r="G161" s="23">
        <v>559.97799999999995</v>
      </c>
      <c r="H161" s="9">
        <f t="shared" si="9"/>
        <v>11.19956</v>
      </c>
      <c r="I161" s="9">
        <f t="shared" ca="1" si="10"/>
        <v>377.57407015019993</v>
      </c>
      <c r="J161" s="9">
        <f t="shared" ca="1" si="11"/>
        <v>948.75163015019984</v>
      </c>
      <c r="K161" s="128"/>
    </row>
    <row r="162" spans="1:11">
      <c r="A162" s="5" t="s">
        <v>15</v>
      </c>
      <c r="B162" s="20">
        <v>42572932253</v>
      </c>
      <c r="C162" s="21" t="s">
        <v>44</v>
      </c>
      <c r="D162" s="100">
        <v>42921</v>
      </c>
      <c r="E162" s="103">
        <f t="shared" ca="1" si="8"/>
        <v>44914</v>
      </c>
      <c r="F162" s="99">
        <f ca="1">DATEDIF(D:D,E:E,"D")</f>
        <v>1993</v>
      </c>
      <c r="G162" s="23">
        <v>559.97799999999995</v>
      </c>
      <c r="H162" s="9">
        <f t="shared" si="9"/>
        <v>11.19956</v>
      </c>
      <c r="I162" s="9">
        <f t="shared" ca="1" si="10"/>
        <v>371.97485012819999</v>
      </c>
      <c r="J162" s="9">
        <f t="shared" ca="1" si="11"/>
        <v>943.15241012820002</v>
      </c>
      <c r="K162" s="127"/>
    </row>
    <row r="163" spans="1:11">
      <c r="A163" s="33" t="s">
        <v>15</v>
      </c>
      <c r="B163" s="36">
        <v>31912478234</v>
      </c>
      <c r="C163" s="10" t="s">
        <v>148</v>
      </c>
      <c r="D163" s="112">
        <v>44717</v>
      </c>
      <c r="E163" s="112">
        <f t="shared" ca="1" si="8"/>
        <v>44914</v>
      </c>
      <c r="F163" s="99">
        <f ca="1">DATEDIF(D:D,E:E,"D")</f>
        <v>197</v>
      </c>
      <c r="G163" s="19">
        <v>538.37</v>
      </c>
      <c r="H163" s="9">
        <f t="shared" si="9"/>
        <v>10.7674</v>
      </c>
      <c r="I163" s="9">
        <f t="shared" ca="1" si="10"/>
        <v>35.349428037000003</v>
      </c>
      <c r="J163" s="109">
        <f t="shared" ca="1" si="11"/>
        <v>584.48682803700001</v>
      </c>
      <c r="K163" s="126">
        <f ca="1">SUM(J163:J164)</f>
        <v>1163.5904944439999</v>
      </c>
    </row>
    <row r="164" spans="1:11">
      <c r="A164" s="33" t="s">
        <v>15</v>
      </c>
      <c r="B164" s="36">
        <v>31912478234</v>
      </c>
      <c r="C164" s="10" t="s">
        <v>148</v>
      </c>
      <c r="D164" s="112">
        <v>44747</v>
      </c>
      <c r="E164" s="112">
        <f t="shared" ca="1" si="8"/>
        <v>44914</v>
      </c>
      <c r="F164" s="99">
        <f ca="1">DATEDIF(D:D,E:E,"D")</f>
        <v>167</v>
      </c>
      <c r="G164" s="19">
        <v>538.37</v>
      </c>
      <c r="H164" s="9">
        <f t="shared" si="9"/>
        <v>10.7674</v>
      </c>
      <c r="I164" s="9">
        <f t="shared" ca="1" si="10"/>
        <v>29.966266406999999</v>
      </c>
      <c r="J164" s="109">
        <f t="shared" ca="1" si="11"/>
        <v>579.10366640699999</v>
      </c>
      <c r="K164" s="127"/>
    </row>
    <row r="165" spans="1:11">
      <c r="A165" s="33" t="s">
        <v>15</v>
      </c>
      <c r="B165" s="36">
        <v>68806930249</v>
      </c>
      <c r="C165" s="10" t="s">
        <v>451</v>
      </c>
      <c r="D165" s="112">
        <v>44686</v>
      </c>
      <c r="E165" s="112">
        <f t="shared" ca="1" si="8"/>
        <v>44914</v>
      </c>
      <c r="F165" s="99">
        <f ca="1">DATEDIF(D:D,E:E,"D")</f>
        <v>228</v>
      </c>
      <c r="G165" s="19">
        <v>147.67000000000002</v>
      </c>
      <c r="H165" s="9">
        <f t="shared" si="9"/>
        <v>2.9534000000000002</v>
      </c>
      <c r="I165" s="9">
        <f t="shared" ca="1" si="10"/>
        <v>11.221797707999999</v>
      </c>
      <c r="J165" s="109">
        <f t="shared" ca="1" si="11"/>
        <v>161.845197708</v>
      </c>
      <c r="K165" s="126">
        <f ca="1">SUM(J165:J166)</f>
        <v>746.327845953615</v>
      </c>
    </row>
    <row r="166" spans="1:11">
      <c r="A166" s="33" t="s">
        <v>15</v>
      </c>
      <c r="B166" s="36">
        <v>68806930249</v>
      </c>
      <c r="C166" s="10" t="s">
        <v>451</v>
      </c>
      <c r="D166" s="112">
        <v>44717</v>
      </c>
      <c r="E166" s="112">
        <f t="shared" ca="1" si="8"/>
        <v>44914</v>
      </c>
      <c r="F166" s="99">
        <f ca="1">DATEDIF(D:D,E:E,"D")</f>
        <v>197</v>
      </c>
      <c r="G166" s="19">
        <v>538.36614999999995</v>
      </c>
      <c r="H166" s="9">
        <f t="shared" si="9"/>
        <v>10.767322999999999</v>
      </c>
      <c r="I166" s="9">
        <f t="shared" ca="1" si="10"/>
        <v>35.349175245614994</v>
      </c>
      <c r="J166" s="109">
        <f t="shared" ca="1" si="11"/>
        <v>584.482648245615</v>
      </c>
      <c r="K166" s="127"/>
    </row>
    <row r="167" spans="1:11">
      <c r="A167" s="5" t="s">
        <v>15</v>
      </c>
      <c r="B167" s="20">
        <v>11599944200</v>
      </c>
      <c r="C167" s="21" t="s">
        <v>45</v>
      </c>
      <c r="D167" s="100">
        <v>42799</v>
      </c>
      <c r="E167" s="103">
        <f t="shared" ca="1" si="8"/>
        <v>44914</v>
      </c>
      <c r="F167" s="99">
        <f ca="1">DATEDIF(D:D,E:E,"D")</f>
        <v>2115</v>
      </c>
      <c r="G167" s="23">
        <v>561.94639999999993</v>
      </c>
      <c r="H167" s="9">
        <f t="shared" si="9"/>
        <v>11.238928</v>
      </c>
      <c r="I167" s="9">
        <f t="shared" ca="1" si="10"/>
        <v>396.13259477879996</v>
      </c>
      <c r="J167" s="9">
        <f t="shared" ca="1" si="11"/>
        <v>969.31792277879981</v>
      </c>
      <c r="K167" s="126">
        <f ca="1">SUM(J167:J172)</f>
        <v>7987.1497707631916</v>
      </c>
    </row>
    <row r="168" spans="1:11">
      <c r="A168" s="5" t="s">
        <v>15</v>
      </c>
      <c r="B168" s="20">
        <v>11599944200</v>
      </c>
      <c r="C168" s="21" t="s">
        <v>45</v>
      </c>
      <c r="D168" s="100">
        <v>42830</v>
      </c>
      <c r="E168" s="103">
        <f t="shared" ca="1" si="8"/>
        <v>44914</v>
      </c>
      <c r="F168" s="99">
        <f ca="1">DATEDIF(D:D,E:E,"D")</f>
        <v>2084</v>
      </c>
      <c r="G168" s="23">
        <v>561.94639999999993</v>
      </c>
      <c r="H168" s="9">
        <f t="shared" si="9"/>
        <v>11.238928</v>
      </c>
      <c r="I168" s="9">
        <f t="shared" ca="1" si="10"/>
        <v>390.3263959900799</v>
      </c>
      <c r="J168" s="9">
        <f t="shared" ca="1" si="11"/>
        <v>963.51172399007987</v>
      </c>
      <c r="K168" s="128"/>
    </row>
    <row r="169" spans="1:11">
      <c r="A169" s="5" t="s">
        <v>15</v>
      </c>
      <c r="B169" s="20">
        <v>11599944200</v>
      </c>
      <c r="C169" s="21" t="s">
        <v>45</v>
      </c>
      <c r="D169" s="100">
        <v>42860</v>
      </c>
      <c r="E169" s="103">
        <f t="shared" ca="1" si="8"/>
        <v>44914</v>
      </c>
      <c r="F169" s="99">
        <f ca="1">DATEDIF(D:D,E:E,"D")</f>
        <v>2054</v>
      </c>
      <c r="G169" s="23">
        <v>561.94639999999993</v>
      </c>
      <c r="H169" s="9">
        <f t="shared" si="9"/>
        <v>11.238928</v>
      </c>
      <c r="I169" s="9">
        <f t="shared" ca="1" si="10"/>
        <v>384.70749393647992</v>
      </c>
      <c r="J169" s="9">
        <f t="shared" ca="1" si="11"/>
        <v>957.89282193647978</v>
      </c>
      <c r="K169" s="128"/>
    </row>
    <row r="170" spans="1:11">
      <c r="A170" s="5" t="s">
        <v>15</v>
      </c>
      <c r="B170" s="20">
        <v>11599944200</v>
      </c>
      <c r="C170" s="21" t="s">
        <v>45</v>
      </c>
      <c r="D170" s="100">
        <v>42891</v>
      </c>
      <c r="E170" s="103">
        <f t="shared" ca="1" si="8"/>
        <v>44914</v>
      </c>
      <c r="F170" s="99">
        <f ca="1">DATEDIF(D:D,E:E,"D")</f>
        <v>2023</v>
      </c>
      <c r="G170" s="19">
        <v>1008.70068</v>
      </c>
      <c r="H170" s="9">
        <f t="shared" si="9"/>
        <v>20.174013600000002</v>
      </c>
      <c r="I170" s="9">
        <f t="shared" ca="1" si="10"/>
        <v>680.13247183081205</v>
      </c>
      <c r="J170" s="9">
        <f t="shared" ca="1" si="11"/>
        <v>1709.0071654308122</v>
      </c>
      <c r="K170" s="128"/>
    </row>
    <row r="171" spans="1:11">
      <c r="A171" s="5" t="s">
        <v>15</v>
      </c>
      <c r="B171" s="20">
        <v>11599944200</v>
      </c>
      <c r="C171" s="21" t="s">
        <v>45</v>
      </c>
      <c r="D171" s="100">
        <v>42921</v>
      </c>
      <c r="E171" s="103">
        <f t="shared" ca="1" si="8"/>
        <v>44914</v>
      </c>
      <c r="F171" s="99">
        <f ca="1">DATEDIF(D:D,E:E,"D")</f>
        <v>1993</v>
      </c>
      <c r="G171" s="19">
        <v>1008.70068</v>
      </c>
      <c r="H171" s="9">
        <f t="shared" si="9"/>
        <v>20.174013600000002</v>
      </c>
      <c r="I171" s="9">
        <f t="shared" ca="1" si="10"/>
        <v>670.04647373149203</v>
      </c>
      <c r="J171" s="9">
        <f t="shared" ca="1" si="11"/>
        <v>1698.9211673314921</v>
      </c>
      <c r="K171" s="128"/>
    </row>
    <row r="172" spans="1:11">
      <c r="A172" s="5" t="s">
        <v>15</v>
      </c>
      <c r="B172" s="20">
        <v>11599944200</v>
      </c>
      <c r="C172" s="21" t="s">
        <v>45</v>
      </c>
      <c r="D172" s="100">
        <v>42952</v>
      </c>
      <c r="E172" s="103">
        <f t="shared" ca="1" si="8"/>
        <v>44914</v>
      </c>
      <c r="F172" s="99">
        <f ca="1">DATEDIF(D:D,E:E,"D")</f>
        <v>1962</v>
      </c>
      <c r="G172" s="19">
        <v>1008.70068</v>
      </c>
      <c r="H172" s="9">
        <f t="shared" si="9"/>
        <v>20.174013600000002</v>
      </c>
      <c r="I172" s="9">
        <f t="shared" ca="1" si="10"/>
        <v>659.6242756955279</v>
      </c>
      <c r="J172" s="9">
        <f t="shared" ca="1" si="11"/>
        <v>1688.4989692955278</v>
      </c>
      <c r="K172" s="127"/>
    </row>
    <row r="173" spans="1:11">
      <c r="A173" s="5" t="s">
        <v>15</v>
      </c>
      <c r="B173" s="18" t="s">
        <v>99</v>
      </c>
      <c r="C173" s="10" t="s">
        <v>100</v>
      </c>
      <c r="D173" s="100">
        <v>43256</v>
      </c>
      <c r="E173" s="100">
        <f t="shared" ca="1" si="8"/>
        <v>44914</v>
      </c>
      <c r="F173" s="99">
        <f ca="1">DATEDIF(D:D,E:E,"D")</f>
        <v>1658</v>
      </c>
      <c r="G173" s="9">
        <v>616.03</v>
      </c>
      <c r="H173" s="9">
        <f t="shared" si="9"/>
        <v>12.320599999999999</v>
      </c>
      <c r="I173" s="9">
        <f t="shared" ca="1" si="10"/>
        <v>340.42520074199996</v>
      </c>
      <c r="J173" s="9">
        <f t="shared" ca="1" si="11"/>
        <v>968.775800742</v>
      </c>
    </row>
    <row r="174" spans="1:11">
      <c r="A174" s="5" t="s">
        <v>15</v>
      </c>
      <c r="B174" s="33">
        <v>58731024491</v>
      </c>
      <c r="C174" s="10" t="s">
        <v>93</v>
      </c>
      <c r="D174" s="100">
        <v>43501</v>
      </c>
      <c r="E174" s="100">
        <f t="shared" ca="1" si="8"/>
        <v>44914</v>
      </c>
      <c r="F174" s="99">
        <f ca="1">DATEDIF(D:D,E:E,"D")</f>
        <v>1413</v>
      </c>
      <c r="G174" s="24">
        <v>1051.4100000000001</v>
      </c>
      <c r="H174" s="9">
        <f t="shared" si="9"/>
        <v>21.028200000000002</v>
      </c>
      <c r="I174" s="9">
        <f t="shared" ca="1" si="10"/>
        <v>495.164588589</v>
      </c>
      <c r="J174" s="24">
        <f t="shared" ca="1" si="11"/>
        <v>1567.6027885890001</v>
      </c>
      <c r="K174" s="126">
        <f ca="1">SUM(J174:J175)</f>
        <v>3125.3933984940004</v>
      </c>
    </row>
    <row r="175" spans="1:11">
      <c r="A175" s="5" t="s">
        <v>15</v>
      </c>
      <c r="B175" s="33">
        <v>58731024491</v>
      </c>
      <c r="C175" s="10" t="s">
        <v>93</v>
      </c>
      <c r="D175" s="100">
        <v>43529</v>
      </c>
      <c r="E175" s="100">
        <f t="shared" ca="1" si="8"/>
        <v>44914</v>
      </c>
      <c r="F175" s="99">
        <f ca="1">DATEDIF(D:D,E:E,"D")</f>
        <v>1385</v>
      </c>
      <c r="G175" s="24">
        <v>1051.4100000000001</v>
      </c>
      <c r="H175" s="9">
        <f t="shared" si="9"/>
        <v>21.028200000000002</v>
      </c>
      <c r="I175" s="9">
        <f t="shared" ca="1" si="10"/>
        <v>485.35240990499994</v>
      </c>
      <c r="J175" s="24">
        <f t="shared" ca="1" si="11"/>
        <v>1557.7906099050001</v>
      </c>
      <c r="K175" s="127"/>
    </row>
    <row r="176" spans="1:11">
      <c r="A176" s="33" t="s">
        <v>15</v>
      </c>
      <c r="B176" s="36">
        <v>4798392200</v>
      </c>
      <c r="C176" s="10" t="s">
        <v>452</v>
      </c>
      <c r="D176" s="112">
        <v>44747</v>
      </c>
      <c r="E176" s="112">
        <f t="shared" ca="1" si="8"/>
        <v>44914</v>
      </c>
      <c r="F176" s="99">
        <f ca="1">DATEDIF(D:D,E:E,"D")</f>
        <v>167</v>
      </c>
      <c r="G176" s="19">
        <v>1611.06</v>
      </c>
      <c r="H176" s="9">
        <f t="shared" si="9"/>
        <v>32.221199999999996</v>
      </c>
      <c r="I176" s="9">
        <f t="shared" ca="1" si="10"/>
        <v>89.673371765999988</v>
      </c>
      <c r="J176" s="109">
        <f t="shared" ca="1" si="11"/>
        <v>1732.9545717659998</v>
      </c>
    </row>
    <row r="177" spans="1:11">
      <c r="A177" s="5" t="s">
        <v>15</v>
      </c>
      <c r="B177" s="20">
        <v>25370073287</v>
      </c>
      <c r="C177" s="21" t="s">
        <v>46</v>
      </c>
      <c r="D177" s="100">
        <v>42830</v>
      </c>
      <c r="E177" s="103">
        <f t="shared" ca="1" si="8"/>
        <v>44914</v>
      </c>
      <c r="F177" s="99">
        <f ca="1">DATEDIF(D:D,E:E,"D")</f>
        <v>2084</v>
      </c>
      <c r="G177" s="22">
        <v>321.96771999999999</v>
      </c>
      <c r="H177" s="9">
        <f t="shared" si="9"/>
        <v>6.4393544</v>
      </c>
      <c r="I177" s="9">
        <f t="shared" ca="1" si="10"/>
        <v>223.63787680238397</v>
      </c>
      <c r="J177" s="9">
        <f t="shared" ca="1" si="11"/>
        <v>552.04495120238403</v>
      </c>
      <c r="K177" s="132">
        <f ca="1">SUM(J177:J179)</f>
        <v>1646.369476069236</v>
      </c>
    </row>
    <row r="178" spans="1:11">
      <c r="A178" s="5" t="s">
        <v>15</v>
      </c>
      <c r="B178" s="20">
        <v>25370073287</v>
      </c>
      <c r="C178" s="21" t="s">
        <v>46</v>
      </c>
      <c r="D178" s="100">
        <v>42860</v>
      </c>
      <c r="E178" s="103">
        <f t="shared" ca="1" si="8"/>
        <v>44914</v>
      </c>
      <c r="F178" s="99">
        <f ca="1">DATEDIF(D:D,E:E,"D")</f>
        <v>2054</v>
      </c>
      <c r="G178" s="22">
        <v>321.96771999999999</v>
      </c>
      <c r="H178" s="9">
        <f t="shared" si="9"/>
        <v>6.4393544</v>
      </c>
      <c r="I178" s="9">
        <f t="shared" ca="1" si="10"/>
        <v>220.41852157010396</v>
      </c>
      <c r="J178" s="9">
        <f t="shared" ca="1" si="11"/>
        <v>548.8255959701039</v>
      </c>
      <c r="K178" s="133"/>
    </row>
    <row r="179" spans="1:11">
      <c r="A179" s="5" t="s">
        <v>15</v>
      </c>
      <c r="B179" s="20">
        <v>25370073287</v>
      </c>
      <c r="C179" s="21" t="s">
        <v>46</v>
      </c>
      <c r="D179" s="100">
        <v>42891</v>
      </c>
      <c r="E179" s="103">
        <f t="shared" ca="1" si="8"/>
        <v>44914</v>
      </c>
      <c r="F179" s="99">
        <f ca="1">DATEDIF(D:D,E:E,"D")</f>
        <v>2023</v>
      </c>
      <c r="G179" s="22">
        <v>321.96771999999999</v>
      </c>
      <c r="H179" s="9">
        <f t="shared" si="9"/>
        <v>6.4393544</v>
      </c>
      <c r="I179" s="9">
        <f t="shared" ca="1" si="10"/>
        <v>217.09185449674797</v>
      </c>
      <c r="J179" s="9">
        <f t="shared" ca="1" si="11"/>
        <v>545.498928896748</v>
      </c>
      <c r="K179" s="133"/>
    </row>
    <row r="180" spans="1:11">
      <c r="A180" s="5" t="s">
        <v>15</v>
      </c>
      <c r="B180" s="18">
        <v>7145845253</v>
      </c>
      <c r="C180" s="10" t="s">
        <v>72</v>
      </c>
      <c r="D180" s="100">
        <v>42740</v>
      </c>
      <c r="E180" s="103">
        <f t="shared" ca="1" si="8"/>
        <v>44914</v>
      </c>
      <c r="F180" s="99">
        <f ca="1">DATEDIF(D:D,E:E,"D")</f>
        <v>2174</v>
      </c>
      <c r="G180" s="28">
        <v>767.25</v>
      </c>
      <c r="H180" s="9">
        <f t="shared" si="9"/>
        <v>15.345000000000001</v>
      </c>
      <c r="I180" s="9">
        <f t="shared" ca="1" si="10"/>
        <v>555.94489994999992</v>
      </c>
      <c r="J180" s="9">
        <f t="shared" ca="1" si="11"/>
        <v>1338.5398999499998</v>
      </c>
      <c r="K180" s="126">
        <f ca="1">SUM(J180:J186)</f>
        <v>9208.1614630500007</v>
      </c>
    </row>
    <row r="181" spans="1:11">
      <c r="A181" s="5" t="s">
        <v>15</v>
      </c>
      <c r="B181" s="18">
        <v>7145845253</v>
      </c>
      <c r="C181" s="10" t="s">
        <v>72</v>
      </c>
      <c r="D181" s="100">
        <v>42771</v>
      </c>
      <c r="E181" s="103">
        <f t="shared" ca="1" si="8"/>
        <v>44914</v>
      </c>
      <c r="F181" s="99">
        <f ca="1">DATEDIF(D:D,E:E,"D")</f>
        <v>2143</v>
      </c>
      <c r="G181" s="28">
        <v>767.25</v>
      </c>
      <c r="H181" s="9">
        <f t="shared" si="9"/>
        <v>15.345000000000001</v>
      </c>
      <c r="I181" s="9">
        <f t="shared" ca="1" si="10"/>
        <v>548.01744277499995</v>
      </c>
      <c r="J181" s="9">
        <f t="shared" ca="1" si="11"/>
        <v>1330.6124427750001</v>
      </c>
      <c r="K181" s="128"/>
    </row>
    <row r="182" spans="1:11">
      <c r="A182" s="5" t="s">
        <v>15</v>
      </c>
      <c r="B182" s="18">
        <v>7145845253</v>
      </c>
      <c r="C182" s="10" t="s">
        <v>72</v>
      </c>
      <c r="D182" s="100">
        <v>42799</v>
      </c>
      <c r="E182" s="103">
        <f t="shared" ca="1" si="8"/>
        <v>44914</v>
      </c>
      <c r="F182" s="99">
        <f ca="1">DATEDIF(D:D,E:E,"D")</f>
        <v>2115</v>
      </c>
      <c r="G182" s="28">
        <v>767.25</v>
      </c>
      <c r="H182" s="9">
        <f t="shared" si="9"/>
        <v>15.345000000000001</v>
      </c>
      <c r="I182" s="9">
        <f t="shared" ca="1" si="10"/>
        <v>540.85715887499998</v>
      </c>
      <c r="J182" s="9">
        <f t="shared" ca="1" si="11"/>
        <v>1323.4521588749999</v>
      </c>
      <c r="K182" s="128"/>
    </row>
    <row r="183" spans="1:11">
      <c r="A183" s="5" t="s">
        <v>15</v>
      </c>
      <c r="B183" s="18">
        <v>7145845253</v>
      </c>
      <c r="C183" s="10" t="s">
        <v>72</v>
      </c>
      <c r="D183" s="100">
        <v>42830</v>
      </c>
      <c r="E183" s="103">
        <f t="shared" ca="1" si="8"/>
        <v>44914</v>
      </c>
      <c r="F183" s="99">
        <f ca="1">DATEDIF(D:D,E:E,"D")</f>
        <v>2084</v>
      </c>
      <c r="G183" s="28">
        <v>767.25</v>
      </c>
      <c r="H183" s="9">
        <f t="shared" si="9"/>
        <v>15.345000000000001</v>
      </c>
      <c r="I183" s="9">
        <f t="shared" ca="1" si="10"/>
        <v>532.9297016999999</v>
      </c>
      <c r="J183" s="9">
        <f t="shared" ca="1" si="11"/>
        <v>1315.5247016999999</v>
      </c>
      <c r="K183" s="128"/>
    </row>
    <row r="184" spans="1:11">
      <c r="A184" s="5" t="s">
        <v>15</v>
      </c>
      <c r="B184" s="18">
        <v>7145845253</v>
      </c>
      <c r="C184" s="10" t="s">
        <v>72</v>
      </c>
      <c r="D184" s="100">
        <v>42860</v>
      </c>
      <c r="E184" s="103">
        <f t="shared" ca="1" si="8"/>
        <v>44914</v>
      </c>
      <c r="F184" s="99">
        <f ca="1">DATEDIF(D:D,E:E,"D")</f>
        <v>2054</v>
      </c>
      <c r="G184" s="28">
        <v>767.25</v>
      </c>
      <c r="H184" s="9">
        <f t="shared" si="9"/>
        <v>15.345000000000001</v>
      </c>
      <c r="I184" s="9">
        <f t="shared" ca="1" si="10"/>
        <v>525.25796894999996</v>
      </c>
      <c r="J184" s="9">
        <f t="shared" ca="1" si="11"/>
        <v>1307.8529689500001</v>
      </c>
      <c r="K184" s="128"/>
    </row>
    <row r="185" spans="1:11">
      <c r="A185" s="5" t="s">
        <v>15</v>
      </c>
      <c r="B185" s="18">
        <v>7145845253</v>
      </c>
      <c r="C185" s="10" t="s">
        <v>72</v>
      </c>
      <c r="D185" s="100">
        <v>42891</v>
      </c>
      <c r="E185" s="103">
        <f t="shared" ca="1" si="8"/>
        <v>44914</v>
      </c>
      <c r="F185" s="99">
        <f ca="1">DATEDIF(D:D,E:E,"D")</f>
        <v>2023</v>
      </c>
      <c r="G185" s="28">
        <v>767.25</v>
      </c>
      <c r="H185" s="9">
        <f t="shared" si="9"/>
        <v>15.345000000000001</v>
      </c>
      <c r="I185" s="9">
        <f t="shared" ca="1" si="10"/>
        <v>517.33051177499999</v>
      </c>
      <c r="J185" s="9">
        <f t="shared" ca="1" si="11"/>
        <v>1299.9255117749999</v>
      </c>
      <c r="K185" s="128"/>
    </row>
    <row r="186" spans="1:11">
      <c r="A186" s="5" t="s">
        <v>15</v>
      </c>
      <c r="B186" s="18">
        <v>7145845253</v>
      </c>
      <c r="C186" s="10" t="s">
        <v>72</v>
      </c>
      <c r="D186" s="100">
        <v>42921</v>
      </c>
      <c r="E186" s="103">
        <f t="shared" ca="1" si="8"/>
        <v>44914</v>
      </c>
      <c r="F186" s="99">
        <f ca="1">DATEDIF(D:D,E:E,"D")</f>
        <v>1993</v>
      </c>
      <c r="G186" s="28">
        <v>767.25</v>
      </c>
      <c r="H186" s="9">
        <f t="shared" si="9"/>
        <v>15.345000000000001</v>
      </c>
      <c r="I186" s="9">
        <f t="shared" ca="1" si="10"/>
        <v>509.658779025</v>
      </c>
      <c r="J186" s="9">
        <f t="shared" ca="1" si="11"/>
        <v>1292.2537790250001</v>
      </c>
      <c r="K186" s="127"/>
    </row>
    <row r="187" spans="1:11">
      <c r="A187" s="5" t="s">
        <v>15</v>
      </c>
      <c r="B187" s="20">
        <v>70863776272</v>
      </c>
      <c r="C187" s="21" t="s">
        <v>47</v>
      </c>
      <c r="D187" s="100">
        <v>42705</v>
      </c>
      <c r="E187" s="100">
        <f t="shared" ca="1" si="8"/>
        <v>44914</v>
      </c>
      <c r="F187" s="99">
        <f ca="1">DATEDIF(D:D,E:E,"D")</f>
        <v>2209</v>
      </c>
      <c r="G187" s="22">
        <v>973.64171999999985</v>
      </c>
      <c r="H187" s="9">
        <f t="shared" si="9"/>
        <v>19.472834399999996</v>
      </c>
      <c r="I187" s="9">
        <f t="shared" ca="1" si="10"/>
        <v>716.85316067468386</v>
      </c>
      <c r="J187" s="9">
        <f t="shared" ca="1" si="11"/>
        <v>1709.9677150746838</v>
      </c>
      <c r="K187" s="126">
        <f ca="1">SUM(J187:J194)</f>
        <v>13395.142253910417</v>
      </c>
    </row>
    <row r="188" spans="1:11">
      <c r="A188" s="5" t="s">
        <v>15</v>
      </c>
      <c r="B188" s="20">
        <v>70863776272</v>
      </c>
      <c r="C188" s="21" t="s">
        <v>47</v>
      </c>
      <c r="D188" s="100">
        <v>42740</v>
      </c>
      <c r="E188" s="103">
        <f t="shared" ca="1" si="8"/>
        <v>44914</v>
      </c>
      <c r="F188" s="99">
        <f ca="1">DATEDIF(D:D,E:E,"D")</f>
        <v>2174</v>
      </c>
      <c r="G188" s="22">
        <v>973.64171999999985</v>
      </c>
      <c r="H188" s="9">
        <f t="shared" si="9"/>
        <v>19.472834399999996</v>
      </c>
      <c r="I188" s="9">
        <f t="shared" ca="1" si="10"/>
        <v>705.4951431900239</v>
      </c>
      <c r="J188" s="9">
        <f t="shared" ca="1" si="11"/>
        <v>1698.6096975900236</v>
      </c>
      <c r="K188" s="128"/>
    </row>
    <row r="189" spans="1:11">
      <c r="A189" s="5" t="s">
        <v>15</v>
      </c>
      <c r="B189" s="20">
        <v>70863776272</v>
      </c>
      <c r="C189" s="21" t="s">
        <v>47</v>
      </c>
      <c r="D189" s="100">
        <v>42771</v>
      </c>
      <c r="E189" s="103">
        <f t="shared" ca="1" si="8"/>
        <v>44914</v>
      </c>
      <c r="F189" s="99">
        <f ca="1">DATEDIF(D:D,E:E,"D")</f>
        <v>2143</v>
      </c>
      <c r="G189" s="22">
        <v>973.64171999999985</v>
      </c>
      <c r="H189" s="9">
        <f t="shared" si="9"/>
        <v>19.472834399999996</v>
      </c>
      <c r="I189" s="9">
        <f t="shared" ca="1" si="10"/>
        <v>695.43518484646779</v>
      </c>
      <c r="J189" s="9">
        <f t="shared" ca="1" si="11"/>
        <v>1688.5497392464677</v>
      </c>
      <c r="K189" s="128"/>
    </row>
    <row r="190" spans="1:11">
      <c r="A190" s="5" t="s">
        <v>15</v>
      </c>
      <c r="B190" s="20">
        <v>70863776272</v>
      </c>
      <c r="C190" s="21" t="s">
        <v>47</v>
      </c>
      <c r="D190" s="100">
        <v>42799</v>
      </c>
      <c r="E190" s="103">
        <f t="shared" ca="1" si="8"/>
        <v>44914</v>
      </c>
      <c r="F190" s="99">
        <f ca="1">DATEDIF(D:D,E:E,"D")</f>
        <v>2115</v>
      </c>
      <c r="G190" s="22">
        <v>973.64171999999985</v>
      </c>
      <c r="H190" s="9">
        <f t="shared" si="9"/>
        <v>19.472834399999996</v>
      </c>
      <c r="I190" s="9">
        <f t="shared" ca="1" si="10"/>
        <v>686.34877085873984</v>
      </c>
      <c r="J190" s="9">
        <f t="shared" ca="1" si="11"/>
        <v>1679.4633252587396</v>
      </c>
      <c r="K190" s="128"/>
    </row>
    <row r="191" spans="1:11">
      <c r="A191" s="5" t="s">
        <v>15</v>
      </c>
      <c r="B191" s="20">
        <v>70863776272</v>
      </c>
      <c r="C191" s="21" t="s">
        <v>47</v>
      </c>
      <c r="D191" s="100">
        <v>42830</v>
      </c>
      <c r="E191" s="103">
        <f t="shared" ca="1" si="8"/>
        <v>44914</v>
      </c>
      <c r="F191" s="99">
        <f ca="1">DATEDIF(D:D,E:E,"D")</f>
        <v>2084</v>
      </c>
      <c r="G191" s="22">
        <v>973.64171999999985</v>
      </c>
      <c r="H191" s="9">
        <f t="shared" si="9"/>
        <v>19.472834399999996</v>
      </c>
      <c r="I191" s="9">
        <f t="shared" ca="1" si="10"/>
        <v>676.28881251518385</v>
      </c>
      <c r="J191" s="9">
        <f t="shared" ca="1" si="11"/>
        <v>1669.4033669151836</v>
      </c>
      <c r="K191" s="128"/>
    </row>
    <row r="192" spans="1:11">
      <c r="A192" s="5" t="s">
        <v>15</v>
      </c>
      <c r="B192" s="20">
        <v>70863776272</v>
      </c>
      <c r="C192" s="21" t="s">
        <v>47</v>
      </c>
      <c r="D192" s="100">
        <v>42860</v>
      </c>
      <c r="E192" s="103">
        <f t="shared" ca="1" si="8"/>
        <v>44914</v>
      </c>
      <c r="F192" s="99">
        <f ca="1">DATEDIF(D:D,E:E,"D")</f>
        <v>2054</v>
      </c>
      <c r="G192" s="22">
        <v>973.64171999999985</v>
      </c>
      <c r="H192" s="9">
        <f t="shared" si="9"/>
        <v>19.472834399999996</v>
      </c>
      <c r="I192" s="9">
        <f t="shared" ca="1" si="10"/>
        <v>666.5533689569038</v>
      </c>
      <c r="J192" s="9">
        <f t="shared" ca="1" si="11"/>
        <v>1659.6679233569037</v>
      </c>
      <c r="K192" s="128"/>
    </row>
    <row r="193" spans="1:11">
      <c r="A193" s="5" t="s">
        <v>15</v>
      </c>
      <c r="B193" s="20">
        <v>70863776272</v>
      </c>
      <c r="C193" s="21" t="s">
        <v>47</v>
      </c>
      <c r="D193" s="100">
        <v>42891</v>
      </c>
      <c r="E193" s="103">
        <f t="shared" ca="1" si="8"/>
        <v>44914</v>
      </c>
      <c r="F193" s="99">
        <f ca="1">DATEDIF(D:D,E:E,"D")</f>
        <v>2023</v>
      </c>
      <c r="G193" s="22">
        <v>973.64171999999985</v>
      </c>
      <c r="H193" s="9">
        <f t="shared" si="9"/>
        <v>19.472834399999996</v>
      </c>
      <c r="I193" s="9">
        <f t="shared" ca="1" si="10"/>
        <v>656.49341061334792</v>
      </c>
      <c r="J193" s="9">
        <f t="shared" ca="1" si="11"/>
        <v>1649.6079650133479</v>
      </c>
      <c r="K193" s="128"/>
    </row>
    <row r="194" spans="1:11">
      <c r="A194" s="5" t="s">
        <v>15</v>
      </c>
      <c r="B194" s="20">
        <v>70863776272</v>
      </c>
      <c r="C194" s="21" t="s">
        <v>47</v>
      </c>
      <c r="D194" s="100">
        <v>42921</v>
      </c>
      <c r="E194" s="103">
        <f t="shared" ref="E194:E255" ca="1" si="12">TODAY()</f>
        <v>44914</v>
      </c>
      <c r="F194" s="99">
        <f ca="1">DATEDIF(D:D,E:E,"D")</f>
        <v>1993</v>
      </c>
      <c r="G194" s="22">
        <v>973.64171999999985</v>
      </c>
      <c r="H194" s="9">
        <f t="shared" ref="H194:H255" si="13">G194*2%</f>
        <v>19.472834399999996</v>
      </c>
      <c r="I194" s="9">
        <f t="shared" ref="I194:I255" ca="1" si="14">F194*0.03333%*G194</f>
        <v>646.75796705506787</v>
      </c>
      <c r="J194" s="9">
        <f t="shared" ref="J194:J255" ca="1" si="15">SUM(G194:I194)</f>
        <v>1639.8725214550677</v>
      </c>
      <c r="K194" s="127"/>
    </row>
    <row r="195" spans="1:11">
      <c r="A195" s="5" t="s">
        <v>15</v>
      </c>
      <c r="B195" s="18">
        <v>72054514268</v>
      </c>
      <c r="C195" s="10" t="s">
        <v>48</v>
      </c>
      <c r="D195" s="100">
        <v>42374</v>
      </c>
      <c r="E195" s="100">
        <f t="shared" ca="1" si="12"/>
        <v>44914</v>
      </c>
      <c r="F195" s="99">
        <f ca="1">DATEDIF(D:D,E:E,"D")</f>
        <v>2540</v>
      </c>
      <c r="G195" s="24">
        <v>826.12</v>
      </c>
      <c r="H195" s="9">
        <f t="shared" si="13"/>
        <v>16.522400000000001</v>
      </c>
      <c r="I195" s="9">
        <f t="shared" ca="1" si="14"/>
        <v>699.37832184000001</v>
      </c>
      <c r="J195" s="9">
        <f t="shared" ca="1" si="15"/>
        <v>1542.0207218400001</v>
      </c>
      <c r="K195" s="126">
        <f ca="1">SUM(J195:J199)</f>
        <v>7626.6738330119997</v>
      </c>
    </row>
    <row r="196" spans="1:11">
      <c r="A196" s="5" t="s">
        <v>15</v>
      </c>
      <c r="B196" s="18">
        <v>72054514268</v>
      </c>
      <c r="C196" s="10" t="s">
        <v>48</v>
      </c>
      <c r="D196" s="100">
        <v>42405</v>
      </c>
      <c r="E196" s="100">
        <f t="shared" ca="1" si="12"/>
        <v>44914</v>
      </c>
      <c r="F196" s="105">
        <f ca="1">DATEDIF(D:D,E:E,"D")</f>
        <v>2509</v>
      </c>
      <c r="G196" s="24">
        <v>826.12</v>
      </c>
      <c r="H196" s="9">
        <f t="shared" si="13"/>
        <v>16.522400000000001</v>
      </c>
      <c r="I196" s="9">
        <f t="shared" ca="1" si="14"/>
        <v>690.84260216399991</v>
      </c>
      <c r="J196" s="9">
        <f t="shared" ca="1" si="15"/>
        <v>1533.485002164</v>
      </c>
      <c r="K196" s="128"/>
    </row>
    <row r="197" spans="1:11">
      <c r="A197" s="5" t="s">
        <v>15</v>
      </c>
      <c r="B197" s="18">
        <v>72054514268</v>
      </c>
      <c r="C197" s="10" t="s">
        <v>48</v>
      </c>
      <c r="D197" s="100">
        <v>42434</v>
      </c>
      <c r="E197" s="100">
        <f t="shared" ca="1" si="12"/>
        <v>44914</v>
      </c>
      <c r="F197" s="105">
        <f ca="1">DATEDIF(D:D,E:E,"D")</f>
        <v>2480</v>
      </c>
      <c r="G197" s="24">
        <v>826.12</v>
      </c>
      <c r="H197" s="9">
        <f t="shared" si="13"/>
        <v>16.522400000000001</v>
      </c>
      <c r="I197" s="9">
        <f t="shared" ca="1" si="14"/>
        <v>682.85757407999995</v>
      </c>
      <c r="J197" s="9">
        <f t="shared" ca="1" si="15"/>
        <v>1525.4999740799999</v>
      </c>
      <c r="K197" s="128"/>
    </row>
    <row r="198" spans="1:11">
      <c r="A198" s="5" t="s">
        <v>15</v>
      </c>
      <c r="B198" s="18">
        <v>72054514268</v>
      </c>
      <c r="C198" s="10" t="s">
        <v>48</v>
      </c>
      <c r="D198" s="100">
        <v>42465</v>
      </c>
      <c r="E198" s="100">
        <f t="shared" ca="1" si="12"/>
        <v>44914</v>
      </c>
      <c r="F198" s="105">
        <f ca="1">DATEDIF(D:D,E:E,"D")</f>
        <v>2449</v>
      </c>
      <c r="G198" s="24">
        <v>826.12</v>
      </c>
      <c r="H198" s="9">
        <f t="shared" si="13"/>
        <v>16.522400000000001</v>
      </c>
      <c r="I198" s="9">
        <f t="shared" ca="1" si="14"/>
        <v>674.32185440399996</v>
      </c>
      <c r="J198" s="9">
        <f t="shared" ca="1" si="15"/>
        <v>1516.9642544039998</v>
      </c>
      <c r="K198" s="128"/>
    </row>
    <row r="199" spans="1:11">
      <c r="A199" s="5" t="s">
        <v>15</v>
      </c>
      <c r="B199" s="18">
        <v>72054514268</v>
      </c>
      <c r="C199" s="10" t="s">
        <v>48</v>
      </c>
      <c r="D199" s="100">
        <v>42495</v>
      </c>
      <c r="E199" s="100">
        <f t="shared" ca="1" si="12"/>
        <v>44914</v>
      </c>
      <c r="F199" s="105">
        <f ca="1">DATEDIF(D:D,E:E,"D")</f>
        <v>2419</v>
      </c>
      <c r="G199" s="24">
        <v>826.12</v>
      </c>
      <c r="H199" s="9">
        <f t="shared" si="13"/>
        <v>16.522400000000001</v>
      </c>
      <c r="I199" s="9">
        <f t="shared" ca="1" si="14"/>
        <v>666.06148052399999</v>
      </c>
      <c r="J199" s="9">
        <f t="shared" ca="1" si="15"/>
        <v>1508.7038805239999</v>
      </c>
      <c r="K199" s="127"/>
    </row>
    <row r="200" spans="1:11">
      <c r="A200" s="5" t="s">
        <v>15</v>
      </c>
      <c r="B200" s="6">
        <v>52264602287</v>
      </c>
      <c r="C200" s="10" t="s">
        <v>23</v>
      </c>
      <c r="D200" s="100">
        <v>42587</v>
      </c>
      <c r="E200" s="100">
        <f t="shared" ca="1" si="12"/>
        <v>44914</v>
      </c>
      <c r="F200" s="105">
        <f ca="1">DATEDIF(D:D,E:E,"D")</f>
        <v>2327</v>
      </c>
      <c r="G200" s="9">
        <v>175.57</v>
      </c>
      <c r="H200" s="9">
        <f t="shared" si="13"/>
        <v>3.5114000000000001</v>
      </c>
      <c r="I200" s="9">
        <f t="shared" ca="1" si="14"/>
        <v>136.17017828699997</v>
      </c>
      <c r="J200" s="9">
        <f t="shared" ca="1" si="15"/>
        <v>315.25157828699997</v>
      </c>
    </row>
    <row r="201" spans="1:11">
      <c r="A201" s="5" t="s">
        <v>6</v>
      </c>
      <c r="B201" s="6">
        <v>21816263249</v>
      </c>
      <c r="C201" s="13" t="s">
        <v>10</v>
      </c>
      <c r="D201" s="100">
        <v>42952</v>
      </c>
      <c r="E201" s="103">
        <f t="shared" ca="1" si="12"/>
        <v>44914</v>
      </c>
      <c r="F201" s="105">
        <f ca="1">DATEDIF(D:D,E:E,"D")</f>
        <v>1962</v>
      </c>
      <c r="G201" s="9">
        <v>661</v>
      </c>
      <c r="H201" s="9">
        <f t="shared" si="13"/>
        <v>13.22</v>
      </c>
      <c r="I201" s="9">
        <f t="shared" ca="1" si="14"/>
        <v>432.25077059999995</v>
      </c>
      <c r="J201" s="9">
        <f t="shared" ca="1" si="15"/>
        <v>1106.4707705999999</v>
      </c>
      <c r="K201" s="126">
        <f ca="1">SUM(J201:J203)</f>
        <v>3299.1436721999999</v>
      </c>
    </row>
    <row r="202" spans="1:11">
      <c r="A202" s="5" t="s">
        <v>6</v>
      </c>
      <c r="B202" s="6">
        <v>21816263249</v>
      </c>
      <c r="C202" s="13" t="s">
        <v>10</v>
      </c>
      <c r="D202" s="100">
        <v>42983</v>
      </c>
      <c r="E202" s="103">
        <f t="shared" ca="1" si="12"/>
        <v>44914</v>
      </c>
      <c r="F202" s="105">
        <f ca="1">DATEDIF(D:D,E:E,"D")</f>
        <v>1931</v>
      </c>
      <c r="G202" s="9">
        <v>661</v>
      </c>
      <c r="H202" s="9">
        <f t="shared" si="13"/>
        <v>13.22</v>
      </c>
      <c r="I202" s="9">
        <f t="shared" ca="1" si="14"/>
        <v>425.42112029999998</v>
      </c>
      <c r="J202" s="9">
        <f t="shared" ca="1" si="15"/>
        <v>1099.6411203</v>
      </c>
      <c r="K202" s="128"/>
    </row>
    <row r="203" spans="1:11">
      <c r="A203" s="5" t="s">
        <v>6</v>
      </c>
      <c r="B203" s="6">
        <v>21816263249</v>
      </c>
      <c r="C203" s="13" t="s">
        <v>10</v>
      </c>
      <c r="D203" s="100">
        <v>43013</v>
      </c>
      <c r="E203" s="103">
        <f t="shared" ca="1" si="12"/>
        <v>44914</v>
      </c>
      <c r="F203" s="105">
        <f ca="1">DATEDIF(D:D,E:E,"D")</f>
        <v>1901</v>
      </c>
      <c r="G203" s="9">
        <v>661</v>
      </c>
      <c r="H203" s="9">
        <f t="shared" si="13"/>
        <v>13.22</v>
      </c>
      <c r="I203" s="9">
        <f t="shared" ca="1" si="14"/>
        <v>418.81178130000001</v>
      </c>
      <c r="J203" s="9">
        <f t="shared" ca="1" si="15"/>
        <v>1093.0317813000001</v>
      </c>
      <c r="K203" s="127"/>
    </row>
    <row r="204" spans="1:11">
      <c r="A204" s="5" t="s">
        <v>15</v>
      </c>
      <c r="B204" s="18">
        <v>8772703253</v>
      </c>
      <c r="C204" s="10" t="s">
        <v>49</v>
      </c>
      <c r="D204" s="100">
        <v>43044</v>
      </c>
      <c r="E204" s="103">
        <f t="shared" ca="1" si="12"/>
        <v>44914</v>
      </c>
      <c r="F204" s="105">
        <f ca="1">DATEDIF(D:D,E:E,"D")</f>
        <v>1870</v>
      </c>
      <c r="G204" s="19">
        <v>54.16</v>
      </c>
      <c r="H204" s="9">
        <f t="shared" si="13"/>
        <v>1.0831999999999999</v>
      </c>
      <c r="I204" s="9">
        <f t="shared" ca="1" si="14"/>
        <v>33.756357359999996</v>
      </c>
      <c r="J204" s="9">
        <f t="shared" ca="1" si="15"/>
        <v>88.999557359999983</v>
      </c>
      <c r="K204" s="126">
        <f ca="1">SUM(J204:J205)</f>
        <v>2464.038478309224</v>
      </c>
    </row>
    <row r="205" spans="1:11">
      <c r="A205" s="5" t="s">
        <v>15</v>
      </c>
      <c r="B205" s="18">
        <v>8772703253</v>
      </c>
      <c r="C205" s="10" t="s">
        <v>49</v>
      </c>
      <c r="D205" s="100">
        <v>43074</v>
      </c>
      <c r="E205" s="103">
        <f t="shared" ca="1" si="12"/>
        <v>44914</v>
      </c>
      <c r="F205" s="105">
        <f ca="1">DATEDIF(D:D,E:E,"D")</f>
        <v>1840</v>
      </c>
      <c r="G205" s="19">
        <v>1454.1600670000003</v>
      </c>
      <c r="H205" s="9">
        <f t="shared" si="13"/>
        <v>29.083201340000006</v>
      </c>
      <c r="I205" s="9">
        <f t="shared" ca="1" si="14"/>
        <v>891.79565260922402</v>
      </c>
      <c r="J205" s="9">
        <f t="shared" ca="1" si="15"/>
        <v>2375.0389209492241</v>
      </c>
      <c r="K205" s="127"/>
    </row>
    <row r="206" spans="1:11">
      <c r="A206" s="33" t="s">
        <v>15</v>
      </c>
      <c r="B206" s="108">
        <v>81993153268</v>
      </c>
      <c r="C206" s="97" t="s">
        <v>356</v>
      </c>
      <c r="D206" s="112">
        <v>44597</v>
      </c>
      <c r="E206" s="112">
        <f t="shared" ca="1" si="12"/>
        <v>44914</v>
      </c>
      <c r="F206" s="105">
        <f ca="1">DATEDIF(D:D,E:E,"D")</f>
        <v>317</v>
      </c>
      <c r="G206" s="109">
        <v>763.36259999999993</v>
      </c>
      <c r="H206" s="9">
        <f t="shared" si="13"/>
        <v>15.267251999999999</v>
      </c>
      <c r="I206" s="9">
        <f t="shared" ca="1" si="14"/>
        <v>80.653915201859988</v>
      </c>
      <c r="J206" s="109">
        <f t="shared" ca="1" si="15"/>
        <v>859.28376720185986</v>
      </c>
      <c r="K206" s="126">
        <f ca="1">SUM(J206:J207)</f>
        <v>1711.4435292754797</v>
      </c>
    </row>
    <row r="207" spans="1:11">
      <c r="A207" s="33" t="s">
        <v>15</v>
      </c>
      <c r="B207" s="108">
        <v>81993153268</v>
      </c>
      <c r="C207" s="97" t="s">
        <v>356</v>
      </c>
      <c r="D207" s="112">
        <v>44625</v>
      </c>
      <c r="E207" s="112">
        <f t="shared" ca="1" si="12"/>
        <v>44914</v>
      </c>
      <c r="F207" s="105">
        <f ca="1">DATEDIF(D:D,E:E,"D")</f>
        <v>289</v>
      </c>
      <c r="G207" s="109">
        <v>763.36259999999993</v>
      </c>
      <c r="H207" s="9">
        <f t="shared" si="13"/>
        <v>15.267251999999999</v>
      </c>
      <c r="I207" s="9">
        <f t="shared" ca="1" si="14"/>
        <v>73.529910073619988</v>
      </c>
      <c r="J207" s="109">
        <f t="shared" ca="1" si="15"/>
        <v>852.15976207361996</v>
      </c>
      <c r="K207" s="127"/>
    </row>
    <row r="208" spans="1:11">
      <c r="A208" s="5" t="s">
        <v>15</v>
      </c>
      <c r="B208" s="18">
        <v>39519287</v>
      </c>
      <c r="C208" s="10" t="s">
        <v>50</v>
      </c>
      <c r="D208" s="100">
        <v>42740</v>
      </c>
      <c r="E208" s="103">
        <f t="shared" ca="1" si="12"/>
        <v>44914</v>
      </c>
      <c r="F208" s="105">
        <f ca="1">DATEDIF(D:D,E:E,"D")</f>
        <v>2174</v>
      </c>
      <c r="G208" s="22">
        <v>1008.71068</v>
      </c>
      <c r="H208" s="9">
        <f t="shared" si="13"/>
        <v>20.174213600000002</v>
      </c>
      <c r="I208" s="9">
        <f t="shared" ca="1" si="14"/>
        <v>730.90590820605598</v>
      </c>
      <c r="J208" s="9">
        <f t="shared" ca="1" si="15"/>
        <v>1759.7908018060559</v>
      </c>
      <c r="K208" s="126">
        <f ca="1">SUM(J208:J213)</f>
        <v>10407.117136226891</v>
      </c>
    </row>
    <row r="209" spans="1:11">
      <c r="A209" s="5" t="s">
        <v>15</v>
      </c>
      <c r="B209" s="18">
        <v>39519287</v>
      </c>
      <c r="C209" s="10" t="s">
        <v>50</v>
      </c>
      <c r="D209" s="100">
        <v>42771</v>
      </c>
      <c r="E209" s="103">
        <f t="shared" ca="1" si="12"/>
        <v>44914</v>
      </c>
      <c r="F209" s="105">
        <f ca="1">DATEDIF(D:D,E:E,"D")</f>
        <v>2143</v>
      </c>
      <c r="G209" s="22">
        <v>1008.71068</v>
      </c>
      <c r="H209" s="9">
        <f t="shared" si="13"/>
        <v>20.174213600000002</v>
      </c>
      <c r="I209" s="9">
        <f t="shared" ca="1" si="14"/>
        <v>720.48360684709189</v>
      </c>
      <c r="J209" s="9">
        <f t="shared" ca="1" si="15"/>
        <v>1749.3685004470917</v>
      </c>
      <c r="K209" s="128"/>
    </row>
    <row r="210" spans="1:11">
      <c r="A210" s="5" t="s">
        <v>15</v>
      </c>
      <c r="B210" s="18">
        <v>39519287</v>
      </c>
      <c r="C210" s="10" t="s">
        <v>50</v>
      </c>
      <c r="D210" s="100">
        <v>42799</v>
      </c>
      <c r="E210" s="103">
        <f t="shared" ca="1" si="12"/>
        <v>44914</v>
      </c>
      <c r="F210" s="105">
        <f ca="1">DATEDIF(D:D,E:E,"D")</f>
        <v>2115</v>
      </c>
      <c r="G210" s="22">
        <v>1008.71068</v>
      </c>
      <c r="H210" s="9">
        <f t="shared" si="13"/>
        <v>20.174213600000002</v>
      </c>
      <c r="I210" s="9">
        <f t="shared" ca="1" si="14"/>
        <v>711.06991529705999</v>
      </c>
      <c r="J210" s="9">
        <f t="shared" ca="1" si="15"/>
        <v>1739.95480889706</v>
      </c>
      <c r="K210" s="128"/>
    </row>
    <row r="211" spans="1:11">
      <c r="A211" s="5" t="s">
        <v>15</v>
      </c>
      <c r="B211" s="18">
        <v>39519287</v>
      </c>
      <c r="C211" s="10" t="s">
        <v>50</v>
      </c>
      <c r="D211" s="100">
        <v>42830</v>
      </c>
      <c r="E211" s="103">
        <f t="shared" ca="1" si="12"/>
        <v>44914</v>
      </c>
      <c r="F211" s="105">
        <f ca="1">DATEDIF(D:D,E:E,"D")</f>
        <v>2084</v>
      </c>
      <c r="G211" s="22">
        <v>1008.71068</v>
      </c>
      <c r="H211" s="9">
        <f t="shared" si="13"/>
        <v>20.174213600000002</v>
      </c>
      <c r="I211" s="9">
        <f t="shared" ca="1" si="14"/>
        <v>700.6476139380959</v>
      </c>
      <c r="J211" s="9">
        <f t="shared" ca="1" si="15"/>
        <v>1729.5325075380958</v>
      </c>
      <c r="K211" s="128"/>
    </row>
    <row r="212" spans="1:11">
      <c r="A212" s="5" t="s">
        <v>15</v>
      </c>
      <c r="B212" s="18">
        <v>39519287</v>
      </c>
      <c r="C212" s="10" t="s">
        <v>50</v>
      </c>
      <c r="D212" s="100">
        <v>42860</v>
      </c>
      <c r="E212" s="103">
        <f t="shared" ca="1" si="12"/>
        <v>44914</v>
      </c>
      <c r="F212" s="105">
        <f ca="1">DATEDIF(D:D,E:E,"D")</f>
        <v>2054</v>
      </c>
      <c r="G212" s="22">
        <v>1008.71068</v>
      </c>
      <c r="H212" s="9">
        <f t="shared" si="13"/>
        <v>20.174213600000002</v>
      </c>
      <c r="I212" s="9">
        <f t="shared" ca="1" si="14"/>
        <v>690.56151584877591</v>
      </c>
      <c r="J212" s="9">
        <f t="shared" ca="1" si="15"/>
        <v>1719.4464094487757</v>
      </c>
      <c r="K212" s="128"/>
    </row>
    <row r="213" spans="1:11">
      <c r="A213" s="5" t="s">
        <v>15</v>
      </c>
      <c r="B213" s="18">
        <v>39519287</v>
      </c>
      <c r="C213" s="10" t="s">
        <v>50</v>
      </c>
      <c r="D213" s="100">
        <v>42891</v>
      </c>
      <c r="E213" s="103">
        <f t="shared" ca="1" si="12"/>
        <v>44914</v>
      </c>
      <c r="F213" s="105">
        <f ca="1">DATEDIF(D:D,E:E,"D")</f>
        <v>2023</v>
      </c>
      <c r="G213" s="22">
        <v>1008.71068</v>
      </c>
      <c r="H213" s="9">
        <f t="shared" si="13"/>
        <v>20.174213600000002</v>
      </c>
      <c r="I213" s="9">
        <f t="shared" ca="1" si="14"/>
        <v>680.13921448981193</v>
      </c>
      <c r="J213" s="9">
        <f t="shared" ca="1" si="15"/>
        <v>1709.0241080898118</v>
      </c>
      <c r="K213" s="127"/>
    </row>
    <row r="214" spans="1:11">
      <c r="A214" s="33" t="s">
        <v>15</v>
      </c>
      <c r="B214" s="18">
        <v>3329836253</v>
      </c>
      <c r="C214" s="10" t="s">
        <v>164</v>
      </c>
      <c r="D214" s="112">
        <v>44656</v>
      </c>
      <c r="E214" s="112">
        <f t="shared" ca="1" si="12"/>
        <v>44914</v>
      </c>
      <c r="F214" s="105">
        <f ca="1">DATEDIF(D:D,E:E,"D")</f>
        <v>258</v>
      </c>
      <c r="G214" s="19">
        <v>654.97</v>
      </c>
      <c r="H214" s="9">
        <f t="shared" si="13"/>
        <v>13.099400000000001</v>
      </c>
      <c r="I214" s="9">
        <f t="shared" ca="1" si="14"/>
        <v>56.321787258000001</v>
      </c>
      <c r="J214" s="109">
        <f t="shared" ca="1" si="15"/>
        <v>724.39118725799995</v>
      </c>
    </row>
    <row r="215" spans="1:11">
      <c r="A215" s="5" t="s">
        <v>15</v>
      </c>
      <c r="B215" s="18">
        <v>10380566249</v>
      </c>
      <c r="C215" s="10" t="s">
        <v>82</v>
      </c>
      <c r="D215" s="100">
        <v>42465</v>
      </c>
      <c r="E215" s="100">
        <f t="shared" ca="1" si="12"/>
        <v>44914</v>
      </c>
      <c r="F215" s="105">
        <f ca="1">DATEDIF(D:D,E:E,"D")</f>
        <v>2449</v>
      </c>
      <c r="G215" s="30">
        <v>279.97000000000003</v>
      </c>
      <c r="H215" s="9">
        <f t="shared" si="13"/>
        <v>5.599400000000001</v>
      </c>
      <c r="I215" s="9">
        <f t="shared" ca="1" si="14"/>
        <v>228.52598844900001</v>
      </c>
      <c r="J215" s="9">
        <f t="shared" ca="1" si="15"/>
        <v>514.09538844899998</v>
      </c>
      <c r="K215" s="126">
        <f ca="1">SUM(J214:J222)</f>
        <v>4982.4082222854831</v>
      </c>
    </row>
    <row r="216" spans="1:11">
      <c r="A216" s="5" t="s">
        <v>15</v>
      </c>
      <c r="B216" s="18">
        <v>10380566249</v>
      </c>
      <c r="C216" s="10" t="s">
        <v>82</v>
      </c>
      <c r="D216" s="100">
        <v>42495</v>
      </c>
      <c r="E216" s="100">
        <f t="shared" ca="1" si="12"/>
        <v>44914</v>
      </c>
      <c r="F216" s="105">
        <f ca="1">DATEDIF(D:D,E:E,"D")</f>
        <v>2419</v>
      </c>
      <c r="G216" s="30">
        <v>279.97000000000003</v>
      </c>
      <c r="H216" s="9">
        <f t="shared" si="13"/>
        <v>5.599400000000001</v>
      </c>
      <c r="I216" s="9">
        <f t="shared" ca="1" si="14"/>
        <v>225.72656841900002</v>
      </c>
      <c r="J216" s="9">
        <f t="shared" ca="1" si="15"/>
        <v>511.29596841900002</v>
      </c>
      <c r="K216" s="128"/>
    </row>
    <row r="217" spans="1:11">
      <c r="A217" s="5" t="s">
        <v>15</v>
      </c>
      <c r="B217" s="18">
        <v>10380566249</v>
      </c>
      <c r="C217" s="10" t="s">
        <v>82</v>
      </c>
      <c r="D217" s="100">
        <v>42526</v>
      </c>
      <c r="E217" s="100">
        <f t="shared" ca="1" si="12"/>
        <v>44914</v>
      </c>
      <c r="F217" s="105">
        <f ca="1">DATEDIF(D:D,E:E,"D")</f>
        <v>2388</v>
      </c>
      <c r="G217" s="30">
        <v>279.97000000000003</v>
      </c>
      <c r="H217" s="9">
        <f t="shared" si="13"/>
        <v>5.599400000000001</v>
      </c>
      <c r="I217" s="9">
        <f t="shared" ca="1" si="14"/>
        <v>222.83383438800001</v>
      </c>
      <c r="J217" s="9">
        <f t="shared" ca="1" si="15"/>
        <v>508.40323438800004</v>
      </c>
      <c r="K217" s="128"/>
    </row>
    <row r="218" spans="1:11">
      <c r="A218" s="5" t="s">
        <v>15</v>
      </c>
      <c r="B218" s="18">
        <v>10380566249</v>
      </c>
      <c r="C218" s="10" t="s">
        <v>82</v>
      </c>
      <c r="D218" s="100">
        <v>42556</v>
      </c>
      <c r="E218" s="100">
        <f t="shared" ca="1" si="12"/>
        <v>44914</v>
      </c>
      <c r="F218" s="105">
        <f ca="1">DATEDIF(D:D,E:E,"D")</f>
        <v>2358</v>
      </c>
      <c r="G218" s="30">
        <v>279.97000000000003</v>
      </c>
      <c r="H218" s="9">
        <f t="shared" si="13"/>
        <v>5.599400000000001</v>
      </c>
      <c r="I218" s="9">
        <f t="shared" ca="1" si="14"/>
        <v>220.03441435799999</v>
      </c>
      <c r="J218" s="9">
        <f t="shared" ca="1" si="15"/>
        <v>505.60381435800002</v>
      </c>
      <c r="K218" s="128"/>
    </row>
    <row r="219" spans="1:11">
      <c r="A219" s="5" t="s">
        <v>15</v>
      </c>
      <c r="B219" s="18">
        <v>10380566249</v>
      </c>
      <c r="C219" s="10" t="s">
        <v>82</v>
      </c>
      <c r="D219" s="100">
        <v>42587</v>
      </c>
      <c r="E219" s="100">
        <f t="shared" ca="1" si="12"/>
        <v>44914</v>
      </c>
      <c r="F219" s="105">
        <f ca="1">DATEDIF(D:D,E:E,"D")</f>
        <v>2327</v>
      </c>
      <c r="G219" s="30">
        <v>279.97000000000003</v>
      </c>
      <c r="H219" s="9">
        <f t="shared" si="13"/>
        <v>5.599400000000001</v>
      </c>
      <c r="I219" s="9">
        <f t="shared" ca="1" si="14"/>
        <v>217.14168032699999</v>
      </c>
      <c r="J219" s="9">
        <f t="shared" ca="1" si="15"/>
        <v>502.71108032699999</v>
      </c>
      <c r="K219" s="128"/>
    </row>
    <row r="220" spans="1:11">
      <c r="A220" s="5" t="s">
        <v>15</v>
      </c>
      <c r="B220" s="18">
        <v>10380566249</v>
      </c>
      <c r="C220" s="10" t="s">
        <v>82</v>
      </c>
      <c r="D220" s="100">
        <v>42614</v>
      </c>
      <c r="E220" s="100">
        <f t="shared" ca="1" si="12"/>
        <v>44914</v>
      </c>
      <c r="F220" s="105">
        <f ca="1">DATEDIF(D:D,E:E,"D")</f>
        <v>2300</v>
      </c>
      <c r="G220" s="30">
        <v>321.96771999999999</v>
      </c>
      <c r="H220" s="9">
        <f t="shared" si="13"/>
        <v>6.4393544</v>
      </c>
      <c r="I220" s="9">
        <f t="shared" ca="1" si="14"/>
        <v>246.81723447479996</v>
      </c>
      <c r="J220" s="9">
        <f t="shared" ca="1" si="15"/>
        <v>575.22430887479993</v>
      </c>
      <c r="K220" s="128"/>
    </row>
    <row r="221" spans="1:11">
      <c r="A221" s="5" t="s">
        <v>15</v>
      </c>
      <c r="B221" s="18">
        <v>10380566249</v>
      </c>
      <c r="C221" s="10" t="s">
        <v>82</v>
      </c>
      <c r="D221" s="100">
        <v>42644</v>
      </c>
      <c r="E221" s="100">
        <f t="shared" ca="1" si="12"/>
        <v>44914</v>
      </c>
      <c r="F221" s="105">
        <f ca="1">DATEDIF(D:D,E:E,"D")</f>
        <v>2270</v>
      </c>
      <c r="G221" s="30">
        <v>321.96771999999999</v>
      </c>
      <c r="H221" s="9">
        <f t="shared" si="13"/>
        <v>6.4393544</v>
      </c>
      <c r="I221" s="9">
        <f t="shared" ca="1" si="14"/>
        <v>243.59787924251995</v>
      </c>
      <c r="J221" s="9">
        <f t="shared" ca="1" si="15"/>
        <v>572.00495364251992</v>
      </c>
      <c r="K221" s="128"/>
    </row>
    <row r="222" spans="1:11">
      <c r="A222" s="5" t="s">
        <v>15</v>
      </c>
      <c r="B222" s="18">
        <v>10380566249</v>
      </c>
      <c r="C222" s="10" t="s">
        <v>82</v>
      </c>
      <c r="D222" s="100">
        <v>42675</v>
      </c>
      <c r="E222" s="100">
        <f t="shared" ca="1" si="12"/>
        <v>44914</v>
      </c>
      <c r="F222" s="105">
        <f ca="1">DATEDIF(D:D,E:E,"D")</f>
        <v>2239</v>
      </c>
      <c r="G222" s="30">
        <v>321.96771999999999</v>
      </c>
      <c r="H222" s="9">
        <f t="shared" si="13"/>
        <v>6.4393544</v>
      </c>
      <c r="I222" s="9">
        <f t="shared" ca="1" si="14"/>
        <v>240.27121216916396</v>
      </c>
      <c r="J222" s="9">
        <f t="shared" ca="1" si="15"/>
        <v>568.6782865691639</v>
      </c>
      <c r="K222" s="127"/>
    </row>
    <row r="223" spans="1:11">
      <c r="A223" s="5" t="s">
        <v>15</v>
      </c>
      <c r="B223" s="18">
        <v>3023788200</v>
      </c>
      <c r="C223" s="10" t="s">
        <v>83</v>
      </c>
      <c r="D223" s="100">
        <v>43013</v>
      </c>
      <c r="E223" s="103">
        <f t="shared" ca="1" si="12"/>
        <v>44914</v>
      </c>
      <c r="F223" s="105">
        <f ca="1">DATEDIF(D:D,E:E,"D")</f>
        <v>1901</v>
      </c>
      <c r="G223" s="9">
        <v>643.96</v>
      </c>
      <c r="H223" s="9">
        <f t="shared" si="13"/>
        <v>12.879200000000001</v>
      </c>
      <c r="I223" s="9">
        <f t="shared" ca="1" si="14"/>
        <v>408.015181068</v>
      </c>
      <c r="J223" s="9">
        <f t="shared" ca="1" si="15"/>
        <v>1064.8543810680001</v>
      </c>
      <c r="K223" s="126">
        <f ca="1">SUM(J223:J224)</f>
        <v>2228.8476695969939</v>
      </c>
    </row>
    <row r="224" spans="1:11">
      <c r="A224" s="5" t="s">
        <v>15</v>
      </c>
      <c r="B224" s="18">
        <v>3023788200</v>
      </c>
      <c r="C224" s="10" t="s">
        <v>83</v>
      </c>
      <c r="D224" s="100">
        <v>43044</v>
      </c>
      <c r="E224" s="103">
        <f t="shared" ca="1" si="12"/>
        <v>44914</v>
      </c>
      <c r="F224" s="105">
        <f ca="1">DATEDIF(D:D,E:E,"D")</f>
        <v>1870</v>
      </c>
      <c r="G224" s="9">
        <v>708.33921399999997</v>
      </c>
      <c r="H224" s="9">
        <f t="shared" si="13"/>
        <v>14.16678428</v>
      </c>
      <c r="I224" s="9">
        <f t="shared" ca="1" si="14"/>
        <v>441.48729024899393</v>
      </c>
      <c r="J224" s="9">
        <f t="shared" ca="1" si="15"/>
        <v>1163.9932885289938</v>
      </c>
      <c r="K224" s="127"/>
    </row>
    <row r="225" spans="1:11">
      <c r="A225" s="5" t="s">
        <v>15</v>
      </c>
      <c r="B225" s="18"/>
      <c r="C225" s="10" t="s">
        <v>51</v>
      </c>
      <c r="D225" s="100">
        <v>42405</v>
      </c>
      <c r="E225" s="100">
        <f t="shared" ca="1" si="12"/>
        <v>44914</v>
      </c>
      <c r="F225" s="105">
        <f ca="1">DATEDIF(D:D,E:E,"D")</f>
        <v>2509</v>
      </c>
      <c r="G225" s="24">
        <v>488.65</v>
      </c>
      <c r="H225" s="9">
        <f t="shared" si="13"/>
        <v>9.7729999999999997</v>
      </c>
      <c r="I225" s="9">
        <f t="shared" ca="1" si="14"/>
        <v>408.63341590499994</v>
      </c>
      <c r="J225" s="9">
        <f t="shared" ca="1" si="15"/>
        <v>907.05641590499999</v>
      </c>
      <c r="K225" s="126">
        <f ca="1">SUM(J225:J230)</f>
        <v>5349.0156786449998</v>
      </c>
    </row>
    <row r="226" spans="1:11">
      <c r="A226" s="5" t="s">
        <v>15</v>
      </c>
      <c r="B226" s="18"/>
      <c r="C226" s="10" t="s">
        <v>51</v>
      </c>
      <c r="D226" s="100">
        <v>42434</v>
      </c>
      <c r="E226" s="100">
        <f t="shared" ca="1" si="12"/>
        <v>44914</v>
      </c>
      <c r="F226" s="105">
        <f ca="1">DATEDIF(D:D,E:E,"D")</f>
        <v>2480</v>
      </c>
      <c r="G226" s="24">
        <v>488.65</v>
      </c>
      <c r="H226" s="9">
        <f t="shared" si="13"/>
        <v>9.7729999999999997</v>
      </c>
      <c r="I226" s="9">
        <f t="shared" ca="1" si="14"/>
        <v>403.91027159999993</v>
      </c>
      <c r="J226" s="9">
        <f t="shared" ca="1" si="15"/>
        <v>902.33327159999999</v>
      </c>
      <c r="K226" s="128"/>
    </row>
    <row r="227" spans="1:11">
      <c r="A227" s="5" t="s">
        <v>15</v>
      </c>
      <c r="B227" s="18"/>
      <c r="C227" s="10" t="s">
        <v>51</v>
      </c>
      <c r="D227" s="100">
        <v>42495</v>
      </c>
      <c r="E227" s="100">
        <f t="shared" ca="1" si="12"/>
        <v>44914</v>
      </c>
      <c r="F227" s="105">
        <f ca="1">DATEDIF(D:D,E:E,"D")</f>
        <v>2419</v>
      </c>
      <c r="G227" s="24">
        <v>488.65</v>
      </c>
      <c r="H227" s="9">
        <f t="shared" si="13"/>
        <v>9.7729999999999997</v>
      </c>
      <c r="I227" s="9">
        <f t="shared" ca="1" si="14"/>
        <v>393.97538185499997</v>
      </c>
      <c r="J227" s="9">
        <f t="shared" ca="1" si="15"/>
        <v>892.39838185500003</v>
      </c>
      <c r="K227" s="128"/>
    </row>
    <row r="228" spans="1:11">
      <c r="A228" s="5" t="s">
        <v>15</v>
      </c>
      <c r="B228" s="18"/>
      <c r="C228" s="10" t="s">
        <v>51</v>
      </c>
      <c r="D228" s="100">
        <v>42526</v>
      </c>
      <c r="E228" s="100">
        <f t="shared" ca="1" si="12"/>
        <v>44914</v>
      </c>
      <c r="F228" s="105">
        <f ca="1">DATEDIF(D:D,E:E,"D")</f>
        <v>2388</v>
      </c>
      <c r="G228" s="24">
        <v>488.65</v>
      </c>
      <c r="H228" s="9">
        <f t="shared" si="13"/>
        <v>9.7729999999999997</v>
      </c>
      <c r="I228" s="9">
        <f t="shared" ca="1" si="14"/>
        <v>388.92650345999999</v>
      </c>
      <c r="J228" s="9">
        <f t="shared" ca="1" si="15"/>
        <v>887.34950346000005</v>
      </c>
      <c r="K228" s="128"/>
    </row>
    <row r="229" spans="1:11">
      <c r="A229" s="5" t="s">
        <v>15</v>
      </c>
      <c r="B229" s="18"/>
      <c r="C229" s="10" t="s">
        <v>51</v>
      </c>
      <c r="D229" s="100">
        <v>42556</v>
      </c>
      <c r="E229" s="100">
        <f t="shared" ca="1" si="12"/>
        <v>44914</v>
      </c>
      <c r="F229" s="105">
        <f ca="1">DATEDIF(D:D,E:E,"D")</f>
        <v>2358</v>
      </c>
      <c r="G229" s="24">
        <v>488.65</v>
      </c>
      <c r="H229" s="9">
        <f t="shared" si="13"/>
        <v>9.7729999999999997</v>
      </c>
      <c r="I229" s="9">
        <f t="shared" ca="1" si="14"/>
        <v>384.04049210999995</v>
      </c>
      <c r="J229" s="9">
        <f t="shared" ca="1" si="15"/>
        <v>882.46349210999995</v>
      </c>
      <c r="K229" s="128"/>
    </row>
    <row r="230" spans="1:11">
      <c r="A230" s="5" t="s">
        <v>15</v>
      </c>
      <c r="B230" s="18"/>
      <c r="C230" s="10" t="s">
        <v>51</v>
      </c>
      <c r="D230" s="100">
        <v>42587</v>
      </c>
      <c r="E230" s="100">
        <f t="shared" ca="1" si="12"/>
        <v>44914</v>
      </c>
      <c r="F230" s="105">
        <f ca="1">DATEDIF(D:D,E:E,"D")</f>
        <v>2327</v>
      </c>
      <c r="G230" s="24">
        <v>488.65</v>
      </c>
      <c r="H230" s="9">
        <f t="shared" si="13"/>
        <v>9.7729999999999997</v>
      </c>
      <c r="I230" s="9">
        <f t="shared" ca="1" si="14"/>
        <v>378.99161371499997</v>
      </c>
      <c r="J230" s="9">
        <f t="shared" ca="1" si="15"/>
        <v>877.41461371499997</v>
      </c>
      <c r="K230" s="127"/>
    </row>
    <row r="231" spans="1:11">
      <c r="A231" s="5" t="s">
        <v>15</v>
      </c>
      <c r="B231" s="6">
        <v>1226050204</v>
      </c>
      <c r="C231" s="35" t="s">
        <v>101</v>
      </c>
      <c r="D231" s="100">
        <v>42587</v>
      </c>
      <c r="E231" s="100">
        <f t="shared" ca="1" si="12"/>
        <v>44914</v>
      </c>
      <c r="F231" s="105">
        <f ca="1">DATEDIF(D:D,E:E,"D")</f>
        <v>2327</v>
      </c>
      <c r="G231" s="9">
        <v>187.44</v>
      </c>
      <c r="H231" s="9">
        <f t="shared" si="13"/>
        <v>3.7488000000000001</v>
      </c>
      <c r="I231" s="9">
        <f t="shared" ca="1" si="14"/>
        <v>145.37642090399999</v>
      </c>
      <c r="J231" s="9">
        <f t="shared" ca="1" si="15"/>
        <v>336.56522090399994</v>
      </c>
      <c r="K231" s="126">
        <f ca="1">SUM(J231:J241)</f>
        <v>4081.4063258639999</v>
      </c>
    </row>
    <row r="232" spans="1:11">
      <c r="A232" s="5" t="s">
        <v>15</v>
      </c>
      <c r="B232" s="6">
        <v>1226050204</v>
      </c>
      <c r="C232" s="35" t="s">
        <v>101</v>
      </c>
      <c r="D232" s="100">
        <v>42614</v>
      </c>
      <c r="E232" s="100">
        <f t="shared" ca="1" si="12"/>
        <v>44914</v>
      </c>
      <c r="F232" s="105">
        <f ca="1">DATEDIF(D:D,E:E,"D")</f>
        <v>2300</v>
      </c>
      <c r="G232" s="9">
        <v>215.56</v>
      </c>
      <c r="H232" s="9">
        <f t="shared" si="13"/>
        <v>4.3112000000000004</v>
      </c>
      <c r="I232" s="9">
        <f t="shared" ca="1" si="14"/>
        <v>165.24614039999997</v>
      </c>
      <c r="J232" s="9">
        <f t="shared" ca="1" si="15"/>
        <v>385.11734039999999</v>
      </c>
      <c r="K232" s="128"/>
    </row>
    <row r="233" spans="1:11">
      <c r="A233" s="5" t="s">
        <v>15</v>
      </c>
      <c r="B233" s="6">
        <v>1226050204</v>
      </c>
      <c r="C233" s="35" t="s">
        <v>101</v>
      </c>
      <c r="D233" s="100">
        <v>42644</v>
      </c>
      <c r="E233" s="100">
        <f t="shared" ca="1" si="12"/>
        <v>44914</v>
      </c>
      <c r="F233" s="105">
        <f ca="1">DATEDIF(D:D,E:E,"D")</f>
        <v>2270</v>
      </c>
      <c r="G233" s="9">
        <v>215.56</v>
      </c>
      <c r="H233" s="9">
        <f t="shared" si="13"/>
        <v>4.3112000000000004</v>
      </c>
      <c r="I233" s="9">
        <f t="shared" ca="1" si="14"/>
        <v>163.09075595999997</v>
      </c>
      <c r="J233" s="9">
        <f t="shared" ca="1" si="15"/>
        <v>382.96195595999995</v>
      </c>
      <c r="K233" s="128"/>
    </row>
    <row r="234" spans="1:11">
      <c r="A234" s="5" t="s">
        <v>15</v>
      </c>
      <c r="B234" s="6">
        <v>1226050204</v>
      </c>
      <c r="C234" s="35" t="s">
        <v>101</v>
      </c>
      <c r="D234" s="100">
        <v>42675</v>
      </c>
      <c r="E234" s="100">
        <f t="shared" ca="1" si="12"/>
        <v>44914</v>
      </c>
      <c r="F234" s="105">
        <f ca="1">DATEDIF(D:D,E:E,"D")</f>
        <v>2239</v>
      </c>
      <c r="G234" s="9">
        <v>215.56</v>
      </c>
      <c r="H234" s="9">
        <f t="shared" si="13"/>
        <v>4.3112000000000004</v>
      </c>
      <c r="I234" s="9">
        <f t="shared" ca="1" si="14"/>
        <v>160.863525372</v>
      </c>
      <c r="J234" s="9">
        <f t="shared" ca="1" si="15"/>
        <v>380.73472537200001</v>
      </c>
      <c r="K234" s="128"/>
    </row>
    <row r="235" spans="1:11">
      <c r="A235" s="5" t="s">
        <v>15</v>
      </c>
      <c r="B235" s="6">
        <v>1226050204</v>
      </c>
      <c r="C235" s="35" t="s">
        <v>101</v>
      </c>
      <c r="D235" s="100">
        <v>42705</v>
      </c>
      <c r="E235" s="100">
        <f t="shared" ca="1" si="12"/>
        <v>44914</v>
      </c>
      <c r="F235" s="105">
        <f ca="1">DATEDIF(D:D,E:E,"D")</f>
        <v>2209</v>
      </c>
      <c r="G235" s="9">
        <v>215.56</v>
      </c>
      <c r="H235" s="9">
        <f t="shared" si="13"/>
        <v>4.3112000000000004</v>
      </c>
      <c r="I235" s="9">
        <f t="shared" ca="1" si="14"/>
        <v>158.70814093199999</v>
      </c>
      <c r="J235" s="9">
        <f t="shared" ca="1" si="15"/>
        <v>378.57934093200004</v>
      </c>
      <c r="K235" s="128"/>
    </row>
    <row r="236" spans="1:11">
      <c r="A236" s="5" t="s">
        <v>15</v>
      </c>
      <c r="B236" s="6">
        <v>1226050204</v>
      </c>
      <c r="C236" s="35" t="s">
        <v>101</v>
      </c>
      <c r="D236" s="100">
        <v>42740</v>
      </c>
      <c r="E236" s="103">
        <f t="shared" ca="1" si="12"/>
        <v>44914</v>
      </c>
      <c r="F236" s="105">
        <f ca="1">DATEDIF(D:D,E:E,"D")</f>
        <v>2174</v>
      </c>
      <c r="G236" s="9">
        <v>215.56</v>
      </c>
      <c r="H236" s="9">
        <f t="shared" si="13"/>
        <v>4.3112000000000004</v>
      </c>
      <c r="I236" s="9">
        <f t="shared" ca="1" si="14"/>
        <v>156.193525752</v>
      </c>
      <c r="J236" s="9">
        <f t="shared" ca="1" si="15"/>
        <v>376.06472575200002</v>
      </c>
      <c r="K236" s="128"/>
    </row>
    <row r="237" spans="1:11">
      <c r="A237" s="5" t="s">
        <v>15</v>
      </c>
      <c r="B237" s="6">
        <v>1226050204</v>
      </c>
      <c r="C237" s="35" t="s">
        <v>101</v>
      </c>
      <c r="D237" s="100">
        <v>42771</v>
      </c>
      <c r="E237" s="103">
        <f t="shared" ca="1" si="12"/>
        <v>44914</v>
      </c>
      <c r="F237" s="105">
        <f ca="1">DATEDIF(D:D,E:E,"D")</f>
        <v>2143</v>
      </c>
      <c r="G237" s="9">
        <v>215.56</v>
      </c>
      <c r="H237" s="9">
        <f t="shared" si="13"/>
        <v>4.3112000000000004</v>
      </c>
      <c r="I237" s="9">
        <f t="shared" ca="1" si="14"/>
        <v>153.96629516399997</v>
      </c>
      <c r="J237" s="9">
        <f t="shared" ca="1" si="15"/>
        <v>373.83749516399996</v>
      </c>
      <c r="K237" s="128"/>
    </row>
    <row r="238" spans="1:11">
      <c r="A238" s="5" t="s">
        <v>15</v>
      </c>
      <c r="B238" s="6">
        <v>1226050204</v>
      </c>
      <c r="C238" s="35" t="s">
        <v>101</v>
      </c>
      <c r="D238" s="100">
        <v>42799</v>
      </c>
      <c r="E238" s="103">
        <f t="shared" ca="1" si="12"/>
        <v>44914</v>
      </c>
      <c r="F238" s="105">
        <f ca="1">DATEDIF(D:D,E:E,"D")</f>
        <v>2115</v>
      </c>
      <c r="G238" s="9">
        <v>215.56</v>
      </c>
      <c r="H238" s="9">
        <f t="shared" si="13"/>
        <v>4.3112000000000004</v>
      </c>
      <c r="I238" s="9">
        <f t="shared" ca="1" si="14"/>
        <v>151.95460302000001</v>
      </c>
      <c r="J238" s="9">
        <f t="shared" ca="1" si="15"/>
        <v>371.82580302000002</v>
      </c>
      <c r="K238" s="128"/>
    </row>
    <row r="239" spans="1:11">
      <c r="A239" s="5" t="s">
        <v>15</v>
      </c>
      <c r="B239" s="6">
        <v>1226050204</v>
      </c>
      <c r="C239" s="35" t="s">
        <v>101</v>
      </c>
      <c r="D239" s="100">
        <v>42860</v>
      </c>
      <c r="E239" s="103">
        <f t="shared" ca="1" si="12"/>
        <v>44914</v>
      </c>
      <c r="F239" s="105">
        <f ca="1">DATEDIF(D:D,E:E,"D")</f>
        <v>2054</v>
      </c>
      <c r="G239" s="9">
        <v>215.56</v>
      </c>
      <c r="H239" s="9">
        <f t="shared" si="13"/>
        <v>4.3112000000000004</v>
      </c>
      <c r="I239" s="9">
        <f t="shared" ca="1" si="14"/>
        <v>147.57198799199998</v>
      </c>
      <c r="J239" s="9">
        <f t="shared" ca="1" si="15"/>
        <v>367.44318799199999</v>
      </c>
      <c r="K239" s="128"/>
    </row>
    <row r="240" spans="1:11">
      <c r="A240" s="5" t="s">
        <v>15</v>
      </c>
      <c r="B240" s="6">
        <v>1226050204</v>
      </c>
      <c r="C240" s="35" t="s">
        <v>101</v>
      </c>
      <c r="D240" s="100">
        <v>42891</v>
      </c>
      <c r="E240" s="103">
        <f t="shared" ca="1" si="12"/>
        <v>44914</v>
      </c>
      <c r="F240" s="105">
        <f ca="1">DATEDIF(D:D,E:E,"D")</f>
        <v>2023</v>
      </c>
      <c r="G240" s="9">
        <v>215.56</v>
      </c>
      <c r="H240" s="9">
        <f t="shared" si="13"/>
        <v>4.3112000000000004</v>
      </c>
      <c r="I240" s="9">
        <f t="shared" ca="1" si="14"/>
        <v>145.34475740400001</v>
      </c>
      <c r="J240" s="9">
        <f t="shared" ca="1" si="15"/>
        <v>365.21595740400005</v>
      </c>
      <c r="K240" s="128"/>
    </row>
    <row r="241" spans="1:11">
      <c r="A241" s="5" t="s">
        <v>15</v>
      </c>
      <c r="B241" s="6">
        <v>1226050204</v>
      </c>
      <c r="C241" s="35" t="s">
        <v>101</v>
      </c>
      <c r="D241" s="100">
        <v>42921</v>
      </c>
      <c r="E241" s="103">
        <f t="shared" ca="1" si="12"/>
        <v>44914</v>
      </c>
      <c r="F241" s="105">
        <f ca="1">DATEDIF(D:D,E:E,"D")</f>
        <v>1993</v>
      </c>
      <c r="G241" s="9">
        <v>215.56</v>
      </c>
      <c r="H241" s="9">
        <f t="shared" si="13"/>
        <v>4.3112000000000004</v>
      </c>
      <c r="I241" s="9">
        <f t="shared" ca="1" si="14"/>
        <v>143.189372964</v>
      </c>
      <c r="J241" s="9">
        <f t="shared" ca="1" si="15"/>
        <v>363.06057296400002</v>
      </c>
      <c r="K241" s="127"/>
    </row>
    <row r="242" spans="1:11">
      <c r="A242" s="33" t="s">
        <v>15</v>
      </c>
      <c r="B242" s="18">
        <v>83607811253</v>
      </c>
      <c r="C242" s="10" t="s">
        <v>169</v>
      </c>
      <c r="D242" s="112">
        <v>44839</v>
      </c>
      <c r="E242" s="112">
        <f t="shared" ca="1" si="12"/>
        <v>44914</v>
      </c>
      <c r="F242" s="105">
        <f ca="1">DATEDIF(D:D,E:E,"D")</f>
        <v>75</v>
      </c>
      <c r="G242" s="19">
        <v>55.8</v>
      </c>
      <c r="H242" s="9">
        <f t="shared" si="13"/>
        <v>1.1159999999999999</v>
      </c>
      <c r="I242" s="9">
        <f t="shared" ca="1" si="14"/>
        <v>1.3948604999999998</v>
      </c>
      <c r="J242" s="109">
        <f t="shared" ca="1" si="15"/>
        <v>58.310860499999997</v>
      </c>
    </row>
    <row r="243" spans="1:11">
      <c r="A243" s="5" t="s">
        <v>15</v>
      </c>
      <c r="B243" s="18">
        <v>69004072268</v>
      </c>
      <c r="C243" s="10" t="s">
        <v>84</v>
      </c>
      <c r="D243" s="100">
        <v>42830</v>
      </c>
      <c r="E243" s="103">
        <f t="shared" ca="1" si="12"/>
        <v>44914</v>
      </c>
      <c r="F243" s="105">
        <f ca="1">DATEDIF(D:D,E:E,"D")</f>
        <v>2084</v>
      </c>
      <c r="G243" s="30">
        <v>321.96771999999999</v>
      </c>
      <c r="H243" s="9">
        <f t="shared" si="13"/>
        <v>6.4393544</v>
      </c>
      <c r="I243" s="9">
        <f t="shared" ca="1" si="14"/>
        <v>223.63787680238397</v>
      </c>
      <c r="J243" s="9">
        <f t="shared" ca="1" si="15"/>
        <v>552.04495120238403</v>
      </c>
    </row>
    <row r="244" spans="1:11">
      <c r="A244" s="5" t="s">
        <v>15</v>
      </c>
      <c r="B244" s="18">
        <v>69004072268</v>
      </c>
      <c r="C244" s="10" t="s">
        <v>84</v>
      </c>
      <c r="D244" s="100">
        <v>42921</v>
      </c>
      <c r="E244" s="103">
        <f t="shared" ca="1" si="12"/>
        <v>44914</v>
      </c>
      <c r="F244" s="105">
        <f ca="1">DATEDIF(D:D,E:E,"D")</f>
        <v>1993</v>
      </c>
      <c r="G244" s="9">
        <v>321.96771999999999</v>
      </c>
      <c r="H244" s="9">
        <f t="shared" si="13"/>
        <v>6.4393544</v>
      </c>
      <c r="I244" s="9">
        <f t="shared" ca="1" si="14"/>
        <v>213.87249926446799</v>
      </c>
      <c r="J244" s="9">
        <f t="shared" ca="1" si="15"/>
        <v>542.27957366446799</v>
      </c>
      <c r="K244" s="126">
        <f ca="1">SUM(J244:J249)</f>
        <v>3308.7284164587954</v>
      </c>
    </row>
    <row r="245" spans="1:11">
      <c r="A245" s="5" t="s">
        <v>15</v>
      </c>
      <c r="B245" s="18">
        <v>59904097291</v>
      </c>
      <c r="C245" s="10" t="s">
        <v>85</v>
      </c>
      <c r="D245" s="100">
        <v>42740</v>
      </c>
      <c r="E245" s="103">
        <f t="shared" ca="1" si="12"/>
        <v>44914</v>
      </c>
      <c r="F245" s="105">
        <f ca="1">DATEDIF(D:D,E:E,"D")</f>
        <v>2174</v>
      </c>
      <c r="G245" s="30">
        <v>321.96771999999999</v>
      </c>
      <c r="H245" s="9">
        <f t="shared" si="13"/>
        <v>6.4393544</v>
      </c>
      <c r="I245" s="9">
        <f t="shared" ca="1" si="14"/>
        <v>233.29594249922397</v>
      </c>
      <c r="J245" s="9">
        <f t="shared" ca="1" si="15"/>
        <v>561.70301689922394</v>
      </c>
      <c r="K245" s="128"/>
    </row>
    <row r="246" spans="1:11">
      <c r="A246" s="5" t="s">
        <v>15</v>
      </c>
      <c r="B246" s="18">
        <v>59904097291</v>
      </c>
      <c r="C246" s="10" t="s">
        <v>85</v>
      </c>
      <c r="D246" s="100">
        <v>42771</v>
      </c>
      <c r="E246" s="103">
        <f t="shared" ca="1" si="12"/>
        <v>44914</v>
      </c>
      <c r="F246" s="105">
        <f ca="1">DATEDIF(D:D,E:E,"D")</f>
        <v>2143</v>
      </c>
      <c r="G246" s="30">
        <v>321.96771999999999</v>
      </c>
      <c r="H246" s="9">
        <f t="shared" si="13"/>
        <v>6.4393544</v>
      </c>
      <c r="I246" s="9">
        <f t="shared" ca="1" si="14"/>
        <v>229.96927542586795</v>
      </c>
      <c r="J246" s="9">
        <f t="shared" ca="1" si="15"/>
        <v>558.37634982586792</v>
      </c>
      <c r="K246" s="128"/>
    </row>
    <row r="247" spans="1:11">
      <c r="A247" s="5" t="s">
        <v>15</v>
      </c>
      <c r="B247" s="18">
        <v>59904097291</v>
      </c>
      <c r="C247" s="10" t="s">
        <v>85</v>
      </c>
      <c r="D247" s="100">
        <v>42830</v>
      </c>
      <c r="E247" s="103">
        <f t="shared" ca="1" si="12"/>
        <v>44914</v>
      </c>
      <c r="F247" s="105">
        <f ca="1">DATEDIF(D:D,E:E,"D")</f>
        <v>2084</v>
      </c>
      <c r="G247" s="30">
        <v>321.96771999999999</v>
      </c>
      <c r="H247" s="9">
        <f t="shared" si="13"/>
        <v>6.4393544</v>
      </c>
      <c r="I247" s="9">
        <f t="shared" ca="1" si="14"/>
        <v>223.63787680238397</v>
      </c>
      <c r="J247" s="9">
        <f t="shared" ca="1" si="15"/>
        <v>552.04495120238403</v>
      </c>
      <c r="K247" s="128"/>
    </row>
    <row r="248" spans="1:11">
      <c r="A248" s="5" t="s">
        <v>15</v>
      </c>
      <c r="B248" s="18">
        <v>59904097291</v>
      </c>
      <c r="C248" s="10" t="s">
        <v>85</v>
      </c>
      <c r="D248" s="100">
        <v>42860</v>
      </c>
      <c r="E248" s="103">
        <f t="shared" ca="1" si="12"/>
        <v>44914</v>
      </c>
      <c r="F248" s="105">
        <f ca="1">DATEDIF(D:D,E:E,"D")</f>
        <v>2054</v>
      </c>
      <c r="G248" s="30">
        <v>321.96771999999999</v>
      </c>
      <c r="H248" s="9">
        <f t="shared" si="13"/>
        <v>6.4393544</v>
      </c>
      <c r="I248" s="9">
        <f t="shared" ca="1" si="14"/>
        <v>220.41852157010396</v>
      </c>
      <c r="J248" s="9">
        <f t="shared" ca="1" si="15"/>
        <v>548.8255959701039</v>
      </c>
      <c r="K248" s="128"/>
    </row>
    <row r="249" spans="1:11">
      <c r="A249" s="5" t="s">
        <v>15</v>
      </c>
      <c r="B249" s="18">
        <v>59904097291</v>
      </c>
      <c r="C249" s="10" t="s">
        <v>85</v>
      </c>
      <c r="D249" s="100">
        <v>42891</v>
      </c>
      <c r="E249" s="103">
        <f t="shared" ca="1" si="12"/>
        <v>44914</v>
      </c>
      <c r="F249" s="105">
        <f ca="1">DATEDIF(D:D,E:E,"D")</f>
        <v>2023</v>
      </c>
      <c r="G249" s="30">
        <v>321.96771999999999</v>
      </c>
      <c r="H249" s="9">
        <f t="shared" si="13"/>
        <v>6.4393544</v>
      </c>
      <c r="I249" s="9">
        <f t="shared" ca="1" si="14"/>
        <v>217.09185449674797</v>
      </c>
      <c r="J249" s="9">
        <f t="shared" ca="1" si="15"/>
        <v>545.498928896748</v>
      </c>
      <c r="K249" s="127"/>
    </row>
    <row r="250" spans="1:11">
      <c r="A250" s="33" t="s">
        <v>15</v>
      </c>
      <c r="B250" s="108">
        <v>10943560268</v>
      </c>
      <c r="C250" s="97" t="s">
        <v>471</v>
      </c>
      <c r="D250" s="112">
        <v>44625</v>
      </c>
      <c r="E250" s="112">
        <f t="shared" ca="1" si="12"/>
        <v>44914</v>
      </c>
      <c r="F250" s="105">
        <f ca="1">DATEDIF(D:D,E:E,"D")</f>
        <v>289</v>
      </c>
      <c r="G250" s="109">
        <v>1629.5398</v>
      </c>
      <c r="H250" s="9">
        <f t="shared" si="13"/>
        <v>32.590795999999997</v>
      </c>
      <c r="I250" s="9">
        <f t="shared" ca="1" si="14"/>
        <v>156.96330283326</v>
      </c>
      <c r="J250" s="109">
        <f t="shared" ca="1" si="15"/>
        <v>1819.09389883326</v>
      </c>
      <c r="K250" s="126">
        <f ca="1">SUM(J250:J251)</f>
        <v>3621.3509035909801</v>
      </c>
    </row>
    <row r="251" spans="1:11">
      <c r="A251" s="33" t="s">
        <v>15</v>
      </c>
      <c r="B251" s="108">
        <v>10943560268</v>
      </c>
      <c r="C251" s="97" t="s">
        <v>471</v>
      </c>
      <c r="D251" s="112">
        <v>44656</v>
      </c>
      <c r="E251" s="112">
        <f t="shared" ca="1" si="12"/>
        <v>44914</v>
      </c>
      <c r="F251" s="105">
        <f ca="1">DATEDIF(D:D,E:E,"D")</f>
        <v>258</v>
      </c>
      <c r="G251" s="109">
        <v>1629.5398</v>
      </c>
      <c r="H251" s="9">
        <f t="shared" si="13"/>
        <v>32.590795999999997</v>
      </c>
      <c r="I251" s="9">
        <f t="shared" ca="1" si="14"/>
        <v>140.12640875771999</v>
      </c>
      <c r="J251" s="109">
        <f t="shared" ca="1" si="15"/>
        <v>1802.2570047577199</v>
      </c>
      <c r="K251" s="127"/>
    </row>
    <row r="252" spans="1:11">
      <c r="A252" s="33" t="s">
        <v>15</v>
      </c>
      <c r="B252" s="108">
        <v>30409535249</v>
      </c>
      <c r="C252" s="97" t="s">
        <v>362</v>
      </c>
      <c r="D252" s="112">
        <v>44625</v>
      </c>
      <c r="E252" s="112">
        <f t="shared" ca="1" si="12"/>
        <v>44914</v>
      </c>
      <c r="F252" s="105">
        <f ca="1">DATEDIF(D:D,E:E,"D")</f>
        <v>289</v>
      </c>
      <c r="G252" s="109">
        <v>460.2</v>
      </c>
      <c r="H252" s="9">
        <f t="shared" si="13"/>
        <v>9.2040000000000006</v>
      </c>
      <c r="I252" s="9">
        <f t="shared" ca="1" si="14"/>
        <v>44.32816674</v>
      </c>
      <c r="J252" s="109">
        <f t="shared" ca="1" si="15"/>
        <v>513.73216674000003</v>
      </c>
      <c r="K252" s="126">
        <f ca="1">SUM(J252:J253)</f>
        <v>861.86507971799995</v>
      </c>
    </row>
    <row r="253" spans="1:11">
      <c r="A253" s="33" t="s">
        <v>15</v>
      </c>
      <c r="B253" s="108">
        <v>30409535249</v>
      </c>
      <c r="C253" s="97" t="s">
        <v>362</v>
      </c>
      <c r="D253" s="112">
        <v>44656</v>
      </c>
      <c r="E253" s="112">
        <f t="shared" ca="1" si="12"/>
        <v>44914</v>
      </c>
      <c r="F253" s="105">
        <f ca="1">DATEDIF(D:D,E:E,"D")</f>
        <v>258</v>
      </c>
      <c r="G253" s="109">
        <v>314.77</v>
      </c>
      <c r="H253" s="9">
        <f t="shared" si="13"/>
        <v>6.2953999999999999</v>
      </c>
      <c r="I253" s="9">
        <f t="shared" ca="1" si="14"/>
        <v>27.067512977999996</v>
      </c>
      <c r="J253" s="109">
        <f t="shared" ca="1" si="15"/>
        <v>348.13291297799992</v>
      </c>
      <c r="K253" s="127"/>
    </row>
    <row r="254" spans="1:11">
      <c r="A254" s="33" t="s">
        <v>15</v>
      </c>
      <c r="B254" s="18">
        <v>30215773268</v>
      </c>
      <c r="C254" s="10" t="s">
        <v>453</v>
      </c>
      <c r="D254" s="112">
        <v>44686</v>
      </c>
      <c r="E254" s="112">
        <f t="shared" ca="1" si="12"/>
        <v>44914</v>
      </c>
      <c r="F254" s="105">
        <f ca="1">DATEDIF(D:D,E:E,"D")</f>
        <v>228</v>
      </c>
      <c r="G254" s="19">
        <v>1872.8619000000001</v>
      </c>
      <c r="H254" s="9">
        <f t="shared" si="13"/>
        <v>37.457238000000004</v>
      </c>
      <c r="I254" s="9">
        <f t="shared" ca="1" si="14"/>
        <v>142.32327064955999</v>
      </c>
      <c r="J254" s="109">
        <f t="shared" ca="1" si="15"/>
        <v>2052.6424086495599</v>
      </c>
      <c r="K254" s="126">
        <f ca="1">SUM(J254:J255)</f>
        <v>4085.9338462897499</v>
      </c>
    </row>
    <row r="255" spans="1:11">
      <c r="A255" s="33" t="s">
        <v>15</v>
      </c>
      <c r="B255" s="18">
        <v>30215773268</v>
      </c>
      <c r="C255" s="10" t="s">
        <v>453</v>
      </c>
      <c r="D255" s="112">
        <v>44717</v>
      </c>
      <c r="E255" s="112">
        <f t="shared" ca="1" si="12"/>
        <v>44914</v>
      </c>
      <c r="F255" s="105">
        <f ca="1">DATEDIF(D:D,E:E,"D")</f>
        <v>197</v>
      </c>
      <c r="G255" s="19">
        <v>1872.8619000000001</v>
      </c>
      <c r="H255" s="9">
        <f t="shared" si="13"/>
        <v>37.457238000000004</v>
      </c>
      <c r="I255" s="9">
        <f t="shared" ca="1" si="14"/>
        <v>122.97229964019</v>
      </c>
      <c r="J255" s="109">
        <f t="shared" ca="1" si="15"/>
        <v>2033.29143764019</v>
      </c>
      <c r="K255" s="127"/>
    </row>
    <row r="256" spans="1:11">
      <c r="A256" s="33" t="s">
        <v>15</v>
      </c>
      <c r="B256" s="73">
        <v>8987106268</v>
      </c>
      <c r="C256" s="96" t="s">
        <v>175</v>
      </c>
      <c r="D256" s="100">
        <v>44505</v>
      </c>
      <c r="E256" s="100">
        <f t="shared" ref="E256:E315" ca="1" si="16">TODAY()</f>
        <v>44914</v>
      </c>
      <c r="F256" s="105">
        <f ca="1">DATEDIF(D:D,E:E,"D")</f>
        <v>409</v>
      </c>
      <c r="G256" s="92">
        <v>496.19</v>
      </c>
      <c r="H256" s="9">
        <f t="shared" ref="H256:H315" si="17">G256*2%</f>
        <v>9.9238</v>
      </c>
      <c r="I256" s="9">
        <f t="shared" ref="I256:I315" ca="1" si="18">F256*0.03333%*G256</f>
        <v>67.640471942999994</v>
      </c>
      <c r="J256" s="19">
        <f t="shared" ref="J256:J315" ca="1" si="19">SUM(G256:I256)</f>
        <v>573.75427194299994</v>
      </c>
      <c r="K256" s="126">
        <f ca="1">SUM(J256:J257)</f>
        <v>1142.5471400759998</v>
      </c>
    </row>
    <row r="257" spans="1:11">
      <c r="A257" s="33" t="s">
        <v>15</v>
      </c>
      <c r="B257" s="73">
        <v>8987106268</v>
      </c>
      <c r="C257" s="96" t="s">
        <v>175</v>
      </c>
      <c r="D257" s="100">
        <v>44535</v>
      </c>
      <c r="E257" s="100">
        <f t="shared" ca="1" si="16"/>
        <v>44914</v>
      </c>
      <c r="F257" s="105">
        <f ca="1">DATEDIF(D:D,E:E,"D")</f>
        <v>379</v>
      </c>
      <c r="G257" s="92">
        <v>496.19</v>
      </c>
      <c r="H257" s="9">
        <f t="shared" si="17"/>
        <v>9.9238</v>
      </c>
      <c r="I257" s="9">
        <f t="shared" ca="1" si="18"/>
        <v>62.679068132999987</v>
      </c>
      <c r="J257" s="19">
        <f t="shared" ca="1" si="19"/>
        <v>568.79286813299996</v>
      </c>
      <c r="K257" s="127"/>
    </row>
    <row r="258" spans="1:11">
      <c r="A258" s="5" t="s">
        <v>6</v>
      </c>
      <c r="B258" s="12">
        <v>68117108291</v>
      </c>
      <c r="C258" s="7" t="s">
        <v>11</v>
      </c>
      <c r="D258" s="100">
        <v>42374</v>
      </c>
      <c r="E258" s="100">
        <f t="shared" ca="1" si="16"/>
        <v>44914</v>
      </c>
      <c r="F258" s="105">
        <f ca="1">DATEDIF(D:D,E:E,"D")</f>
        <v>2540</v>
      </c>
      <c r="G258" s="9">
        <v>125.37</v>
      </c>
      <c r="H258" s="9">
        <f t="shared" si="17"/>
        <v>2.5074000000000001</v>
      </c>
      <c r="I258" s="9">
        <f t="shared" ca="1" si="18"/>
        <v>106.13598533999999</v>
      </c>
      <c r="J258" s="9">
        <f t="shared" ca="1" si="19"/>
        <v>234.01338534000001</v>
      </c>
      <c r="K258" s="126">
        <f ca="1">SUM(J258:J270)</f>
        <v>3140.5612934430005</v>
      </c>
    </row>
    <row r="259" spans="1:11">
      <c r="A259" s="5" t="s">
        <v>6</v>
      </c>
      <c r="B259" s="12">
        <v>68117108291</v>
      </c>
      <c r="C259" s="7" t="s">
        <v>11</v>
      </c>
      <c r="D259" s="100">
        <v>42405</v>
      </c>
      <c r="E259" s="100">
        <f t="shared" ca="1" si="16"/>
        <v>44914</v>
      </c>
      <c r="F259" s="105">
        <f ca="1">DATEDIF(D:D,E:E,"D")</f>
        <v>2509</v>
      </c>
      <c r="G259" s="9">
        <v>125.37</v>
      </c>
      <c r="H259" s="9">
        <f t="shared" si="17"/>
        <v>2.5074000000000001</v>
      </c>
      <c r="I259" s="9">
        <f t="shared" ca="1" si="18"/>
        <v>104.84062488899998</v>
      </c>
      <c r="J259" s="9">
        <f t="shared" ca="1" si="19"/>
        <v>232.71802488899999</v>
      </c>
      <c r="K259" s="128"/>
    </row>
    <row r="260" spans="1:11">
      <c r="A260" s="5" t="s">
        <v>6</v>
      </c>
      <c r="B260" s="12">
        <v>68117108291</v>
      </c>
      <c r="C260" s="7" t="s">
        <v>11</v>
      </c>
      <c r="D260" s="100">
        <v>42434</v>
      </c>
      <c r="E260" s="100">
        <f t="shared" ca="1" si="16"/>
        <v>44914</v>
      </c>
      <c r="F260" s="105">
        <f ca="1">DATEDIF(D:D,E:E,"D")</f>
        <v>2480</v>
      </c>
      <c r="G260" s="9">
        <v>125.37</v>
      </c>
      <c r="H260" s="9">
        <f t="shared" si="17"/>
        <v>2.5074000000000001</v>
      </c>
      <c r="I260" s="9">
        <f t="shared" ca="1" si="18"/>
        <v>103.62883607999999</v>
      </c>
      <c r="J260" s="9">
        <f t="shared" ca="1" si="19"/>
        <v>231.50623608000001</v>
      </c>
      <c r="K260" s="128"/>
    </row>
    <row r="261" spans="1:11">
      <c r="A261" s="5" t="s">
        <v>6</v>
      </c>
      <c r="B261" s="12">
        <v>68117108291</v>
      </c>
      <c r="C261" s="7" t="s">
        <v>11</v>
      </c>
      <c r="D261" s="100">
        <v>42465</v>
      </c>
      <c r="E261" s="100">
        <f t="shared" ca="1" si="16"/>
        <v>44914</v>
      </c>
      <c r="F261" s="105">
        <f ca="1">DATEDIF(D:D,E:E,"D")</f>
        <v>2449</v>
      </c>
      <c r="G261" s="9">
        <v>125.37</v>
      </c>
      <c r="H261" s="9">
        <f t="shared" si="17"/>
        <v>2.5074000000000001</v>
      </c>
      <c r="I261" s="9">
        <f t="shared" ca="1" si="18"/>
        <v>102.33347562899999</v>
      </c>
      <c r="J261" s="9">
        <f t="shared" ca="1" si="19"/>
        <v>230.21087562899999</v>
      </c>
      <c r="K261" s="128"/>
    </row>
    <row r="262" spans="1:11">
      <c r="A262" s="5" t="s">
        <v>6</v>
      </c>
      <c r="B262" s="12">
        <v>68117108291</v>
      </c>
      <c r="C262" s="7" t="s">
        <v>11</v>
      </c>
      <c r="D262" s="100">
        <v>42495</v>
      </c>
      <c r="E262" s="100">
        <f t="shared" ca="1" si="16"/>
        <v>44914</v>
      </c>
      <c r="F262" s="105">
        <f ca="1">DATEDIF(D:D,E:E,"D")</f>
        <v>2419</v>
      </c>
      <c r="G262" s="9">
        <v>125.37</v>
      </c>
      <c r="H262" s="9">
        <f t="shared" si="17"/>
        <v>2.5074000000000001</v>
      </c>
      <c r="I262" s="9">
        <f t="shared" ca="1" si="18"/>
        <v>101.07990099899999</v>
      </c>
      <c r="J262" s="9">
        <f t="shared" ca="1" si="19"/>
        <v>228.95730099899998</v>
      </c>
      <c r="K262" s="128"/>
    </row>
    <row r="263" spans="1:11">
      <c r="A263" s="5" t="s">
        <v>6</v>
      </c>
      <c r="B263" s="12">
        <v>68117108291</v>
      </c>
      <c r="C263" s="7" t="s">
        <v>11</v>
      </c>
      <c r="D263" s="100">
        <v>42526</v>
      </c>
      <c r="E263" s="100">
        <f t="shared" ca="1" si="16"/>
        <v>44914</v>
      </c>
      <c r="F263" s="105">
        <f ca="1">DATEDIF(D:D,E:E,"D")</f>
        <v>2388</v>
      </c>
      <c r="G263" s="9">
        <v>125.37</v>
      </c>
      <c r="H263" s="9">
        <f t="shared" si="17"/>
        <v>2.5074000000000001</v>
      </c>
      <c r="I263" s="9">
        <f t="shared" ca="1" si="18"/>
        <v>99.784540547999995</v>
      </c>
      <c r="J263" s="9">
        <f t="shared" ca="1" si="19"/>
        <v>227.66194054800002</v>
      </c>
      <c r="K263" s="128"/>
    </row>
    <row r="264" spans="1:11">
      <c r="A264" s="5" t="s">
        <v>6</v>
      </c>
      <c r="B264" s="12">
        <v>68117108291</v>
      </c>
      <c r="C264" s="7" t="s">
        <v>11</v>
      </c>
      <c r="D264" s="100">
        <v>42556</v>
      </c>
      <c r="E264" s="100">
        <f t="shared" ca="1" si="16"/>
        <v>44914</v>
      </c>
      <c r="F264" s="105">
        <f ca="1">DATEDIF(D:D,E:E,"D")</f>
        <v>2358</v>
      </c>
      <c r="G264" s="9">
        <v>125.37</v>
      </c>
      <c r="H264" s="9">
        <f t="shared" si="17"/>
        <v>2.5074000000000001</v>
      </c>
      <c r="I264" s="9">
        <f t="shared" ca="1" si="18"/>
        <v>98.530965917999993</v>
      </c>
      <c r="J264" s="9">
        <f t="shared" ca="1" si="19"/>
        <v>226.40836591800002</v>
      </c>
      <c r="K264" s="128"/>
    </row>
    <row r="265" spans="1:11">
      <c r="A265" s="5" t="s">
        <v>6</v>
      </c>
      <c r="B265" s="12">
        <v>68117108291</v>
      </c>
      <c r="C265" s="7" t="s">
        <v>11</v>
      </c>
      <c r="D265" s="100">
        <v>42587</v>
      </c>
      <c r="E265" s="100">
        <f t="shared" ca="1" si="16"/>
        <v>44914</v>
      </c>
      <c r="F265" s="105">
        <f ca="1">DATEDIF(D:D,E:E,"D")</f>
        <v>2327</v>
      </c>
      <c r="G265" s="9">
        <v>143.91999999999999</v>
      </c>
      <c r="H265" s="9">
        <f t="shared" si="17"/>
        <v>2.8783999999999996</v>
      </c>
      <c r="I265" s="9">
        <f t="shared" ca="1" si="18"/>
        <v>111.62278327199998</v>
      </c>
      <c r="J265" s="9">
        <f t="shared" ca="1" si="19"/>
        <v>258.42118327199995</v>
      </c>
      <c r="K265" s="128"/>
    </row>
    <row r="266" spans="1:11">
      <c r="A266" s="5" t="s">
        <v>6</v>
      </c>
      <c r="B266" s="12">
        <v>68117108291</v>
      </c>
      <c r="C266" s="7" t="s">
        <v>11</v>
      </c>
      <c r="D266" s="100">
        <v>42618</v>
      </c>
      <c r="E266" s="100">
        <f t="shared" ca="1" si="16"/>
        <v>44914</v>
      </c>
      <c r="F266" s="105">
        <f ca="1">DATEDIF(D:D,E:E,"D")</f>
        <v>2296</v>
      </c>
      <c r="G266" s="9">
        <v>143.91999999999999</v>
      </c>
      <c r="H266" s="9">
        <f t="shared" si="17"/>
        <v>2.8783999999999996</v>
      </c>
      <c r="I266" s="9">
        <f t="shared" ca="1" si="18"/>
        <v>110.13575865599998</v>
      </c>
      <c r="J266" s="9">
        <f t="shared" ca="1" si="19"/>
        <v>256.93415865599997</v>
      </c>
      <c r="K266" s="128"/>
    </row>
    <row r="267" spans="1:11">
      <c r="A267" s="5" t="s">
        <v>6</v>
      </c>
      <c r="B267" s="12">
        <v>68117108291</v>
      </c>
      <c r="C267" s="7" t="s">
        <v>11</v>
      </c>
      <c r="D267" s="100">
        <v>42644</v>
      </c>
      <c r="E267" s="100">
        <f t="shared" ca="1" si="16"/>
        <v>44914</v>
      </c>
      <c r="F267" s="105">
        <f ca="1">DATEDIF(D:D,E:E,"D")</f>
        <v>2270</v>
      </c>
      <c r="G267" s="9">
        <v>143.91999999999999</v>
      </c>
      <c r="H267" s="9">
        <f t="shared" si="17"/>
        <v>2.8783999999999996</v>
      </c>
      <c r="I267" s="9">
        <f t="shared" ca="1" si="18"/>
        <v>108.88857671999997</v>
      </c>
      <c r="J267" s="9">
        <f t="shared" ca="1" si="19"/>
        <v>255.68697671999996</v>
      </c>
      <c r="K267" s="128"/>
    </row>
    <row r="268" spans="1:11">
      <c r="A268" s="5" t="s">
        <v>6</v>
      </c>
      <c r="B268" s="12">
        <v>68117108291</v>
      </c>
      <c r="C268" s="7" t="s">
        <v>11</v>
      </c>
      <c r="D268" s="100">
        <v>42675</v>
      </c>
      <c r="E268" s="100">
        <f t="shared" ca="1" si="16"/>
        <v>44914</v>
      </c>
      <c r="F268" s="105">
        <f ca="1">DATEDIF(D:D,E:E,"D")</f>
        <v>2239</v>
      </c>
      <c r="G268" s="9">
        <v>143.91999999999999</v>
      </c>
      <c r="H268" s="9">
        <f t="shared" si="17"/>
        <v>2.8783999999999996</v>
      </c>
      <c r="I268" s="9">
        <f t="shared" ca="1" si="18"/>
        <v>107.40155210399998</v>
      </c>
      <c r="J268" s="9">
        <f t="shared" ca="1" si="19"/>
        <v>254.19995210399998</v>
      </c>
      <c r="K268" s="128"/>
    </row>
    <row r="269" spans="1:11">
      <c r="A269" s="5" t="s">
        <v>6</v>
      </c>
      <c r="B269" s="12">
        <v>68117108291</v>
      </c>
      <c r="C269" s="7" t="s">
        <v>11</v>
      </c>
      <c r="D269" s="100">
        <v>42705</v>
      </c>
      <c r="E269" s="100">
        <f t="shared" ca="1" si="16"/>
        <v>44914</v>
      </c>
      <c r="F269" s="105">
        <f ca="1">DATEDIF(D:D,E:E,"D")</f>
        <v>2209</v>
      </c>
      <c r="G269" s="9">
        <v>143.91999999999999</v>
      </c>
      <c r="H269" s="9">
        <f t="shared" si="17"/>
        <v>2.8783999999999996</v>
      </c>
      <c r="I269" s="9">
        <f t="shared" ca="1" si="18"/>
        <v>105.96249602399999</v>
      </c>
      <c r="J269" s="9">
        <f t="shared" ca="1" si="19"/>
        <v>252.76089602399998</v>
      </c>
      <c r="K269" s="128"/>
    </row>
    <row r="270" spans="1:11">
      <c r="A270" s="5" t="s">
        <v>6</v>
      </c>
      <c r="B270" s="12">
        <v>68117108291</v>
      </c>
      <c r="C270" s="7" t="s">
        <v>11</v>
      </c>
      <c r="D270" s="100">
        <v>42740</v>
      </c>
      <c r="E270" s="103">
        <f t="shared" ca="1" si="16"/>
        <v>44914</v>
      </c>
      <c r="F270" s="105">
        <f ca="1">DATEDIF(D:D,E:E,"D")</f>
        <v>2174</v>
      </c>
      <c r="G270" s="9">
        <v>143.91999999999999</v>
      </c>
      <c r="H270" s="9">
        <f t="shared" si="17"/>
        <v>2.8783999999999996</v>
      </c>
      <c r="I270" s="9">
        <f t="shared" ca="1" si="18"/>
        <v>104.28359726399998</v>
      </c>
      <c r="J270" s="9">
        <f t="shared" ca="1" si="19"/>
        <v>251.08199726399997</v>
      </c>
      <c r="K270" s="127"/>
    </row>
    <row r="271" spans="1:11">
      <c r="A271" s="5" t="s">
        <v>15</v>
      </c>
      <c r="B271" s="18">
        <v>70507325249</v>
      </c>
      <c r="C271" s="10" t="s">
        <v>52</v>
      </c>
      <c r="D271" s="100">
        <v>43743</v>
      </c>
      <c r="E271" s="100">
        <f t="shared" ca="1" si="16"/>
        <v>44914</v>
      </c>
      <c r="F271" s="105">
        <f ca="1">DATEDIF(D:D,E:E,"D")</f>
        <v>1171</v>
      </c>
      <c r="G271" s="19">
        <v>86.240768000000003</v>
      </c>
      <c r="H271" s="9">
        <f t="shared" si="17"/>
        <v>1.72481536</v>
      </c>
      <c r="I271" s="9">
        <f t="shared" ca="1" si="18"/>
        <v>33.659280178022399</v>
      </c>
      <c r="J271" s="24">
        <f t="shared" ca="1" si="19"/>
        <v>121.6248635380224</v>
      </c>
    </row>
    <row r="272" spans="1:11">
      <c r="A272" s="33" t="s">
        <v>15</v>
      </c>
      <c r="B272" s="36">
        <v>2775625207</v>
      </c>
      <c r="C272" s="60" t="s">
        <v>182</v>
      </c>
      <c r="D272" s="100">
        <v>44321</v>
      </c>
      <c r="E272" s="100">
        <f t="shared" ca="1" si="16"/>
        <v>44914</v>
      </c>
      <c r="F272" s="105">
        <f ca="1">DATEDIF(D:D,E:E,"D")</f>
        <v>593</v>
      </c>
      <c r="G272" s="19">
        <v>207.56288099999998</v>
      </c>
      <c r="H272" s="9">
        <f t="shared" si="17"/>
        <v>4.15125762</v>
      </c>
      <c r="I272" s="9">
        <f t="shared" ca="1" si="18"/>
        <v>41.024159984718892</v>
      </c>
      <c r="J272" s="19">
        <f t="shared" ca="1" si="19"/>
        <v>252.73829860471886</v>
      </c>
      <c r="K272" s="126">
        <f ca="1">SUM(J272:J274)</f>
        <v>1171.5063331603249</v>
      </c>
    </row>
    <row r="273" spans="1:11">
      <c r="A273" s="33" t="s">
        <v>15</v>
      </c>
      <c r="B273" s="36">
        <v>2775625207</v>
      </c>
      <c r="C273" s="60" t="s">
        <v>182</v>
      </c>
      <c r="D273" s="100">
        <v>44352</v>
      </c>
      <c r="E273" s="100">
        <f t="shared" ca="1" si="16"/>
        <v>44914</v>
      </c>
      <c r="F273" s="105">
        <f ca="1">DATEDIF(D:D,E:E,"D")</f>
        <v>562</v>
      </c>
      <c r="G273" s="19">
        <v>382.08288099999999</v>
      </c>
      <c r="H273" s="9">
        <f t="shared" si="17"/>
        <v>7.6416576200000002</v>
      </c>
      <c r="I273" s="9">
        <f t="shared" ca="1" si="18"/>
        <v>71.569702021362588</v>
      </c>
      <c r="J273" s="19">
        <f t="shared" ca="1" si="19"/>
        <v>461.29424064136253</v>
      </c>
      <c r="K273" s="128"/>
    </row>
    <row r="274" spans="1:11">
      <c r="A274" s="33" t="s">
        <v>15</v>
      </c>
      <c r="B274" s="36">
        <v>2775625207</v>
      </c>
      <c r="C274" s="60" t="s">
        <v>182</v>
      </c>
      <c r="D274" s="100">
        <v>44382</v>
      </c>
      <c r="E274" s="100">
        <f t="shared" ca="1" si="16"/>
        <v>44914</v>
      </c>
      <c r="F274" s="105">
        <f ca="1">DATEDIF(D:D,E:E,"D")</f>
        <v>532</v>
      </c>
      <c r="G274" s="19">
        <v>382.08288099999999</v>
      </c>
      <c r="H274" s="9">
        <f t="shared" si="17"/>
        <v>7.6416576200000002</v>
      </c>
      <c r="I274" s="9">
        <f t="shared" ca="1" si="18"/>
        <v>67.749255294243596</v>
      </c>
      <c r="J274" s="19">
        <f t="shared" ca="1" si="19"/>
        <v>457.47379391424357</v>
      </c>
      <c r="K274" s="127"/>
    </row>
    <row r="275" spans="1:11">
      <c r="A275" s="5" t="s">
        <v>6</v>
      </c>
      <c r="B275" s="6">
        <v>95310444068</v>
      </c>
      <c r="C275" s="7" t="s">
        <v>12</v>
      </c>
      <c r="D275" s="100">
        <v>42587</v>
      </c>
      <c r="E275" s="100">
        <f t="shared" ca="1" si="16"/>
        <v>44914</v>
      </c>
      <c r="F275" s="105">
        <f ca="1">DATEDIF(D:D,E:E,"D")</f>
        <v>2327</v>
      </c>
      <c r="G275" s="9">
        <v>143.91999999999999</v>
      </c>
      <c r="H275" s="9">
        <f t="shared" si="17"/>
        <v>2.8783999999999996</v>
      </c>
      <c r="I275" s="9">
        <f t="shared" ca="1" si="18"/>
        <v>111.62278327199998</v>
      </c>
      <c r="J275" s="9">
        <f t="shared" ca="1" si="19"/>
        <v>258.42118327199995</v>
      </c>
      <c r="K275" s="126">
        <f ca="1">SUM(J275:J279)</f>
        <v>1278.1950409199999</v>
      </c>
    </row>
    <row r="276" spans="1:11">
      <c r="A276" s="5" t="s">
        <v>6</v>
      </c>
      <c r="B276" s="6">
        <v>95310444068</v>
      </c>
      <c r="C276" s="7" t="s">
        <v>12</v>
      </c>
      <c r="D276" s="100">
        <v>42614</v>
      </c>
      <c r="E276" s="100">
        <f t="shared" ca="1" si="16"/>
        <v>44914</v>
      </c>
      <c r="F276" s="105">
        <f ca="1">DATEDIF(D:D,E:E,"D")</f>
        <v>2300</v>
      </c>
      <c r="G276" s="9">
        <v>143.91999999999999</v>
      </c>
      <c r="H276" s="9">
        <f t="shared" si="17"/>
        <v>2.8783999999999996</v>
      </c>
      <c r="I276" s="9">
        <f t="shared" ca="1" si="18"/>
        <v>110.32763279999998</v>
      </c>
      <c r="J276" s="9">
        <f t="shared" ca="1" si="19"/>
        <v>257.12603279999996</v>
      </c>
      <c r="K276" s="128"/>
    </row>
    <row r="277" spans="1:11">
      <c r="A277" s="5" t="s">
        <v>6</v>
      </c>
      <c r="B277" s="6">
        <v>95310444068</v>
      </c>
      <c r="C277" s="7" t="s">
        <v>12</v>
      </c>
      <c r="D277" s="100">
        <v>42644</v>
      </c>
      <c r="E277" s="100">
        <f t="shared" ca="1" si="16"/>
        <v>44914</v>
      </c>
      <c r="F277" s="105">
        <f ca="1">DATEDIF(D:D,E:E,"D")</f>
        <v>2270</v>
      </c>
      <c r="G277" s="9">
        <v>143.91999999999999</v>
      </c>
      <c r="H277" s="9">
        <f t="shared" si="17"/>
        <v>2.8783999999999996</v>
      </c>
      <c r="I277" s="9">
        <f t="shared" ca="1" si="18"/>
        <v>108.88857671999997</v>
      </c>
      <c r="J277" s="9">
        <f t="shared" ca="1" si="19"/>
        <v>255.68697671999996</v>
      </c>
      <c r="K277" s="128"/>
    </row>
    <row r="278" spans="1:11">
      <c r="A278" s="5" t="s">
        <v>6</v>
      </c>
      <c r="B278" s="6">
        <v>95310444068</v>
      </c>
      <c r="C278" s="7" t="s">
        <v>12</v>
      </c>
      <c r="D278" s="100">
        <v>42675</v>
      </c>
      <c r="E278" s="100">
        <f t="shared" ca="1" si="16"/>
        <v>44914</v>
      </c>
      <c r="F278" s="105">
        <f ca="1">DATEDIF(D:D,E:E,"D")</f>
        <v>2239</v>
      </c>
      <c r="G278" s="9">
        <v>143.91999999999999</v>
      </c>
      <c r="H278" s="9">
        <f t="shared" si="17"/>
        <v>2.8783999999999996</v>
      </c>
      <c r="I278" s="9">
        <f t="shared" ca="1" si="18"/>
        <v>107.40155210399998</v>
      </c>
      <c r="J278" s="9">
        <f t="shared" ca="1" si="19"/>
        <v>254.19995210399998</v>
      </c>
      <c r="K278" s="128"/>
    </row>
    <row r="279" spans="1:11">
      <c r="A279" s="5" t="s">
        <v>6</v>
      </c>
      <c r="B279" s="6">
        <v>95310444068</v>
      </c>
      <c r="C279" s="7" t="s">
        <v>12</v>
      </c>
      <c r="D279" s="100">
        <v>42705</v>
      </c>
      <c r="E279" s="100">
        <f t="shared" ca="1" si="16"/>
        <v>44914</v>
      </c>
      <c r="F279" s="105">
        <f ca="1">DATEDIF(D:D,E:E,"D")</f>
        <v>2209</v>
      </c>
      <c r="G279" s="9">
        <v>143.91999999999999</v>
      </c>
      <c r="H279" s="9">
        <f t="shared" si="17"/>
        <v>2.8783999999999996</v>
      </c>
      <c r="I279" s="9">
        <f t="shared" ca="1" si="18"/>
        <v>105.96249602399999</v>
      </c>
      <c r="J279" s="9">
        <f t="shared" ca="1" si="19"/>
        <v>252.76089602399998</v>
      </c>
      <c r="K279" s="127"/>
    </row>
    <row r="280" spans="1:11">
      <c r="A280" s="33" t="s">
        <v>15</v>
      </c>
      <c r="B280" s="39">
        <v>43117090215</v>
      </c>
      <c r="C280" s="10" t="s">
        <v>183</v>
      </c>
      <c r="D280" s="100">
        <v>43987</v>
      </c>
      <c r="E280" s="100">
        <f t="shared" ca="1" si="16"/>
        <v>44914</v>
      </c>
      <c r="F280" s="105">
        <f ca="1">DATEDIF(D:D,E:E,"D")</f>
        <v>927</v>
      </c>
      <c r="G280" s="19">
        <v>1367.5794329999999</v>
      </c>
      <c r="H280" s="9">
        <f t="shared" si="17"/>
        <v>27.351588659999997</v>
      </c>
      <c r="I280" s="9">
        <f t="shared" ca="1" si="18"/>
        <v>422.53978659252027</v>
      </c>
      <c r="J280" s="19">
        <f t="shared" ca="1" si="19"/>
        <v>1817.4708082525203</v>
      </c>
      <c r="K280" s="126">
        <f ca="1">SUM(J280:J281)</f>
        <v>3621.2671897544733</v>
      </c>
    </row>
    <row r="281" spans="1:11">
      <c r="A281" s="33" t="s">
        <v>15</v>
      </c>
      <c r="B281" s="39">
        <v>43117090215</v>
      </c>
      <c r="C281" s="10" t="s">
        <v>183</v>
      </c>
      <c r="D281" s="100">
        <v>44017</v>
      </c>
      <c r="E281" s="100">
        <f t="shared" ca="1" si="16"/>
        <v>44914</v>
      </c>
      <c r="F281" s="105">
        <f ca="1">DATEDIF(D:D,E:E,"D")</f>
        <v>897</v>
      </c>
      <c r="G281" s="19">
        <v>1367.5794329999999</v>
      </c>
      <c r="H281" s="9">
        <f t="shared" si="17"/>
        <v>27.351588659999997</v>
      </c>
      <c r="I281" s="9">
        <f t="shared" ca="1" si="18"/>
        <v>408.86535984195319</v>
      </c>
      <c r="J281" s="19">
        <f t="shared" ca="1" si="19"/>
        <v>1803.7963815019532</v>
      </c>
      <c r="K281" s="127"/>
    </row>
    <row r="282" spans="1:11">
      <c r="A282" s="5" t="s">
        <v>15</v>
      </c>
      <c r="B282" s="18">
        <v>73459208287</v>
      </c>
      <c r="C282" s="10" t="s">
        <v>53</v>
      </c>
      <c r="D282" s="100">
        <v>43743</v>
      </c>
      <c r="E282" s="100">
        <f t="shared" ca="1" si="16"/>
        <v>44914</v>
      </c>
      <c r="F282" s="105">
        <f ca="1">DATEDIF(D:D,E:E,"D")</f>
        <v>1171</v>
      </c>
      <c r="G282" s="19">
        <v>452.240768</v>
      </c>
      <c r="H282" s="9">
        <f t="shared" si="17"/>
        <v>9.0448153599999994</v>
      </c>
      <c r="I282" s="9">
        <f t="shared" ca="1" si="18"/>
        <v>176.50699397802239</v>
      </c>
      <c r="J282" s="24">
        <f t="shared" ca="1" si="19"/>
        <v>637.7925773380224</v>
      </c>
      <c r="K282" s="126">
        <f ca="1">SUM(J282:J283)</f>
        <v>1270.9124673888382</v>
      </c>
    </row>
    <row r="283" spans="1:11">
      <c r="A283" s="5" t="s">
        <v>15</v>
      </c>
      <c r="B283" s="18">
        <v>73459208287</v>
      </c>
      <c r="C283" s="10" t="s">
        <v>53</v>
      </c>
      <c r="D283" s="100">
        <v>43774</v>
      </c>
      <c r="E283" s="100">
        <f t="shared" ca="1" si="16"/>
        <v>44914</v>
      </c>
      <c r="F283" s="105">
        <f ca="1">DATEDIF(D:D,E:E,"D")</f>
        <v>1140</v>
      </c>
      <c r="G283" s="19">
        <v>452.240768</v>
      </c>
      <c r="H283" s="9">
        <f t="shared" si="17"/>
        <v>9.0448153599999994</v>
      </c>
      <c r="I283" s="9">
        <f t="shared" ca="1" si="18"/>
        <v>171.83430669081599</v>
      </c>
      <c r="J283" s="24">
        <f t="shared" ca="1" si="19"/>
        <v>633.11989005081591</v>
      </c>
      <c r="K283" s="127"/>
    </row>
    <row r="284" spans="1:11">
      <c r="A284" s="33" t="s">
        <v>15</v>
      </c>
      <c r="B284" s="108">
        <v>14633400282</v>
      </c>
      <c r="C284" s="97" t="s">
        <v>472</v>
      </c>
      <c r="D284" s="112">
        <v>44686</v>
      </c>
      <c r="E284" s="112">
        <f t="shared" ca="1" si="16"/>
        <v>44914</v>
      </c>
      <c r="F284" s="105">
        <f ca="1">DATEDIF(D:D,E:E,"D")</f>
        <v>228</v>
      </c>
      <c r="G284" s="109">
        <v>814.76990000000001</v>
      </c>
      <c r="H284" s="9">
        <f t="shared" si="17"/>
        <v>16.295397999999999</v>
      </c>
      <c r="I284" s="9">
        <f t="shared" ca="1" si="18"/>
        <v>61.916320148759993</v>
      </c>
      <c r="J284" s="109">
        <f t="shared" ca="1" si="19"/>
        <v>892.98161814875994</v>
      </c>
      <c r="K284" s="126">
        <f ca="1">SUM(J284:J285)</f>
        <v>1777.5447892597499</v>
      </c>
    </row>
    <row r="285" spans="1:11">
      <c r="A285" s="33" t="s">
        <v>15</v>
      </c>
      <c r="B285" s="108">
        <v>14633400282</v>
      </c>
      <c r="C285" s="97" t="s">
        <v>472</v>
      </c>
      <c r="D285" s="112">
        <v>44717</v>
      </c>
      <c r="E285" s="112">
        <f t="shared" ca="1" si="16"/>
        <v>44914</v>
      </c>
      <c r="F285" s="105">
        <f ca="1">DATEDIF(D:D,E:E,"D")</f>
        <v>197</v>
      </c>
      <c r="G285" s="109">
        <v>814.76990000000001</v>
      </c>
      <c r="H285" s="9">
        <f t="shared" si="17"/>
        <v>16.295397999999999</v>
      </c>
      <c r="I285" s="9">
        <f t="shared" ca="1" si="18"/>
        <v>53.49787311099</v>
      </c>
      <c r="J285" s="109">
        <f t="shared" ca="1" si="19"/>
        <v>884.56317111098997</v>
      </c>
      <c r="K285" s="127"/>
    </row>
    <row r="286" spans="1:11">
      <c r="A286" s="5" t="s">
        <v>15</v>
      </c>
      <c r="B286" s="18">
        <v>17020468268</v>
      </c>
      <c r="C286" s="10" t="s">
        <v>54</v>
      </c>
      <c r="D286" s="100">
        <v>42675</v>
      </c>
      <c r="E286" s="100">
        <f t="shared" ca="1" si="16"/>
        <v>44914</v>
      </c>
      <c r="F286" s="105">
        <f ca="1">DATEDIF(D:D,E:E,"D")</f>
        <v>2239</v>
      </c>
      <c r="G286" s="22">
        <v>321.96771999999999</v>
      </c>
      <c r="H286" s="9">
        <f t="shared" si="17"/>
        <v>6.4393544</v>
      </c>
      <c r="I286" s="9">
        <f t="shared" ca="1" si="18"/>
        <v>240.27121216916396</v>
      </c>
      <c r="J286" s="9">
        <f t="shared" ca="1" si="19"/>
        <v>568.6782865691639</v>
      </c>
      <c r="K286" s="126">
        <f ca="1">SUM(J286:J289)</f>
        <v>2254.21658463114</v>
      </c>
    </row>
    <row r="287" spans="1:11">
      <c r="A287" s="5" t="s">
        <v>15</v>
      </c>
      <c r="B287" s="18">
        <v>17020468268</v>
      </c>
      <c r="C287" s="10" t="s">
        <v>54</v>
      </c>
      <c r="D287" s="100">
        <v>42705</v>
      </c>
      <c r="E287" s="100">
        <f t="shared" ca="1" si="16"/>
        <v>44914</v>
      </c>
      <c r="F287" s="105">
        <f ca="1">DATEDIF(D:D,E:E,"D")</f>
        <v>2209</v>
      </c>
      <c r="G287" s="22">
        <v>321.96771999999999</v>
      </c>
      <c r="H287" s="9">
        <f t="shared" si="17"/>
        <v>6.4393544</v>
      </c>
      <c r="I287" s="9">
        <f t="shared" ca="1" si="18"/>
        <v>237.05185693688398</v>
      </c>
      <c r="J287" s="9">
        <f t="shared" ca="1" si="19"/>
        <v>565.45893133688401</v>
      </c>
      <c r="K287" s="128"/>
    </row>
    <row r="288" spans="1:11">
      <c r="A288" s="5" t="s">
        <v>15</v>
      </c>
      <c r="B288" s="18">
        <v>17020468268</v>
      </c>
      <c r="C288" s="10" t="s">
        <v>54</v>
      </c>
      <c r="D288" s="100">
        <v>42740</v>
      </c>
      <c r="E288" s="103">
        <f t="shared" ca="1" si="16"/>
        <v>44914</v>
      </c>
      <c r="F288" s="105">
        <f ca="1">DATEDIF(D:D,E:E,"D")</f>
        <v>2174</v>
      </c>
      <c r="G288" s="22">
        <v>321.96771999999999</v>
      </c>
      <c r="H288" s="9">
        <f t="shared" si="17"/>
        <v>6.4393544</v>
      </c>
      <c r="I288" s="9">
        <f t="shared" ca="1" si="18"/>
        <v>233.29594249922397</v>
      </c>
      <c r="J288" s="9">
        <f t="shared" ca="1" si="19"/>
        <v>561.70301689922394</v>
      </c>
      <c r="K288" s="128"/>
    </row>
    <row r="289" spans="1:11">
      <c r="A289" s="5" t="s">
        <v>15</v>
      </c>
      <c r="B289" s="18">
        <v>17020468268</v>
      </c>
      <c r="C289" s="10" t="s">
        <v>54</v>
      </c>
      <c r="D289" s="100">
        <v>42771</v>
      </c>
      <c r="E289" s="103">
        <f t="shared" ca="1" si="16"/>
        <v>44914</v>
      </c>
      <c r="F289" s="105">
        <f ca="1">DATEDIF(D:D,E:E,"D")</f>
        <v>2143</v>
      </c>
      <c r="G289" s="22">
        <v>321.96771999999999</v>
      </c>
      <c r="H289" s="9">
        <f t="shared" si="17"/>
        <v>6.4393544</v>
      </c>
      <c r="I289" s="9">
        <f t="shared" ca="1" si="18"/>
        <v>229.96927542586795</v>
      </c>
      <c r="J289" s="9">
        <f t="shared" ca="1" si="19"/>
        <v>558.37634982586792</v>
      </c>
      <c r="K289" s="127"/>
    </row>
    <row r="290" spans="1:11">
      <c r="A290" s="33" t="s">
        <v>15</v>
      </c>
      <c r="B290" s="73">
        <v>64011593249</v>
      </c>
      <c r="C290" s="136" t="s">
        <v>189</v>
      </c>
      <c r="D290" s="137">
        <v>44474</v>
      </c>
      <c r="E290" s="137">
        <f t="shared" ca="1" si="16"/>
        <v>44914</v>
      </c>
      <c r="F290" s="138">
        <f ca="1">DATEDIF(D:D,E:E,"D")</f>
        <v>440</v>
      </c>
      <c r="G290" s="139">
        <v>1614.68</v>
      </c>
      <c r="H290" s="9">
        <f t="shared" si="17"/>
        <v>32.293600000000005</v>
      </c>
      <c r="I290" s="9">
        <f t="shared" ca="1" si="18"/>
        <v>236.79605135999998</v>
      </c>
      <c r="J290" s="19">
        <f t="shared" ca="1" si="19"/>
        <v>1883.7696513599999</v>
      </c>
    </row>
    <row r="291" spans="1:11">
      <c r="A291" s="33" t="s">
        <v>15</v>
      </c>
      <c r="B291" s="108">
        <v>4721977204</v>
      </c>
      <c r="C291" s="97" t="s">
        <v>368</v>
      </c>
      <c r="D291" s="112">
        <v>44778</v>
      </c>
      <c r="E291" s="112">
        <f t="shared" ca="1" si="16"/>
        <v>44914</v>
      </c>
      <c r="F291" s="105">
        <f ca="1">DATEDIF(D:D,E:E,"D")</f>
        <v>136</v>
      </c>
      <c r="G291" s="109">
        <v>1629.5398</v>
      </c>
      <c r="H291" s="9">
        <f t="shared" si="17"/>
        <v>32.590795999999997</v>
      </c>
      <c r="I291" s="9">
        <f t="shared" ca="1" si="18"/>
        <v>73.865083686239998</v>
      </c>
      <c r="J291" s="109">
        <f t="shared" ca="1" si="19"/>
        <v>1735.99567968624</v>
      </c>
      <c r="K291" s="126">
        <f ca="1">SUM(J291:J292)</f>
        <v>3644.25414794994</v>
      </c>
    </row>
    <row r="292" spans="1:11">
      <c r="A292" s="33" t="s">
        <v>15</v>
      </c>
      <c r="B292" s="108">
        <v>4721977204</v>
      </c>
      <c r="C292" s="97" t="s">
        <v>368</v>
      </c>
      <c r="D292" s="112">
        <v>44809</v>
      </c>
      <c r="E292" s="112">
        <f t="shared" ca="1" si="16"/>
        <v>44914</v>
      </c>
      <c r="F292" s="105">
        <f ca="1">DATEDIF(D:D,E:E,"D")</f>
        <v>105</v>
      </c>
      <c r="G292" s="109">
        <v>1808.7818</v>
      </c>
      <c r="H292" s="9">
        <f t="shared" si="17"/>
        <v>36.175635999999997</v>
      </c>
      <c r="I292" s="9">
        <f t="shared" ca="1" si="18"/>
        <v>63.301032263700002</v>
      </c>
      <c r="J292" s="109">
        <f t="shared" ca="1" si="19"/>
        <v>1908.2584682637</v>
      </c>
      <c r="K292" s="127"/>
    </row>
    <row r="293" spans="1:11">
      <c r="A293" s="33" t="s">
        <v>15</v>
      </c>
      <c r="B293" s="108">
        <v>10792511204</v>
      </c>
      <c r="C293" s="97" t="s">
        <v>370</v>
      </c>
      <c r="D293" s="112">
        <v>44839</v>
      </c>
      <c r="E293" s="112">
        <f t="shared" ca="1" si="16"/>
        <v>44914</v>
      </c>
      <c r="F293" s="105">
        <f ca="1">DATEDIF(D:D,E:E,"D")</f>
        <v>75</v>
      </c>
      <c r="G293" s="109">
        <v>27.591800000000148</v>
      </c>
      <c r="H293" s="9">
        <f t="shared" si="17"/>
        <v>0.55183600000000299</v>
      </c>
      <c r="I293" s="9">
        <f t="shared" ca="1" si="18"/>
        <v>0.68972602050000364</v>
      </c>
      <c r="J293" s="109">
        <f t="shared" ca="1" si="19"/>
        <v>28.833362020500154</v>
      </c>
    </row>
    <row r="294" spans="1:11">
      <c r="A294" s="33" t="s">
        <v>15</v>
      </c>
      <c r="B294" s="45">
        <v>23579447220</v>
      </c>
      <c r="C294" s="46" t="s">
        <v>196</v>
      </c>
      <c r="D294" s="112">
        <v>44839</v>
      </c>
      <c r="E294" s="112">
        <f t="shared" ca="1" si="16"/>
        <v>44914</v>
      </c>
      <c r="F294" s="105">
        <f ca="1">DATEDIF(D:D,E:E,"D")</f>
        <v>75</v>
      </c>
      <c r="G294" s="19">
        <v>199.35000000000002</v>
      </c>
      <c r="H294" s="9">
        <f t="shared" si="17"/>
        <v>3.9870000000000005</v>
      </c>
      <c r="I294" s="9">
        <f t="shared" ca="1" si="18"/>
        <v>4.9832516250000003</v>
      </c>
      <c r="J294" s="109">
        <f t="shared" ca="1" si="19"/>
        <v>208.32025162500003</v>
      </c>
    </row>
    <row r="295" spans="1:11">
      <c r="A295" s="33" t="s">
        <v>15</v>
      </c>
      <c r="B295" s="45">
        <v>77337654200</v>
      </c>
      <c r="C295" s="60" t="s">
        <v>198</v>
      </c>
      <c r="D295" s="100">
        <v>44474</v>
      </c>
      <c r="E295" s="100">
        <f t="shared" ca="1" si="16"/>
        <v>44914</v>
      </c>
      <c r="F295" s="105">
        <f ca="1">DATEDIF(D:D,E:E,"D")</f>
        <v>440</v>
      </c>
      <c r="G295" s="19">
        <v>660.42038524999998</v>
      </c>
      <c r="H295" s="9">
        <f t="shared" si="17"/>
        <v>13.208407704999999</v>
      </c>
      <c r="I295" s="9">
        <f t="shared" ca="1" si="18"/>
        <v>96.851970337682985</v>
      </c>
      <c r="J295" s="19">
        <f t="shared" ca="1" si="19"/>
        <v>770.48076329268292</v>
      </c>
      <c r="K295" s="126">
        <f ca="1">SUM(J295:J296)</f>
        <v>1534.1378650388474</v>
      </c>
    </row>
    <row r="296" spans="1:11">
      <c r="A296" s="33" t="s">
        <v>15</v>
      </c>
      <c r="B296" s="45">
        <v>77337654200</v>
      </c>
      <c r="C296" s="60" t="s">
        <v>198</v>
      </c>
      <c r="D296" s="100">
        <v>44505</v>
      </c>
      <c r="E296" s="100">
        <f t="shared" ca="1" si="16"/>
        <v>44914</v>
      </c>
      <c r="F296" s="105">
        <f ca="1">DATEDIF(D:D,E:E,"D")</f>
        <v>409</v>
      </c>
      <c r="G296" s="19">
        <v>660.42038524999998</v>
      </c>
      <c r="H296" s="9">
        <f t="shared" si="17"/>
        <v>13.208407704999999</v>
      </c>
      <c r="I296" s="9">
        <f t="shared" ca="1" si="18"/>
        <v>90.02830879116442</v>
      </c>
      <c r="J296" s="19">
        <f t="shared" ca="1" si="19"/>
        <v>763.65710174616447</v>
      </c>
      <c r="K296" s="127"/>
    </row>
    <row r="297" spans="1:11">
      <c r="A297" s="33" t="s">
        <v>15</v>
      </c>
      <c r="B297" s="36">
        <v>28684958268</v>
      </c>
      <c r="C297" s="35" t="s">
        <v>199</v>
      </c>
      <c r="D297" s="112">
        <v>44839</v>
      </c>
      <c r="E297" s="112">
        <f t="shared" ca="1" si="16"/>
        <v>44914</v>
      </c>
      <c r="F297" s="105">
        <f ca="1">DATEDIF(D:D,E:E,"D")</f>
        <v>75</v>
      </c>
      <c r="G297" s="19">
        <v>36.07</v>
      </c>
      <c r="H297" s="9">
        <f t="shared" si="17"/>
        <v>0.72140000000000004</v>
      </c>
      <c r="I297" s="9">
        <f t="shared" ca="1" si="18"/>
        <v>0.90165982499999997</v>
      </c>
      <c r="J297" s="109">
        <f t="shared" ca="1" si="19"/>
        <v>37.693059825000006</v>
      </c>
    </row>
    <row r="298" spans="1:11">
      <c r="A298" s="33" t="s">
        <v>15</v>
      </c>
      <c r="B298" s="36">
        <v>62051199272</v>
      </c>
      <c r="C298" s="35" t="s">
        <v>200</v>
      </c>
      <c r="D298" s="112">
        <v>44809</v>
      </c>
      <c r="E298" s="112">
        <f t="shared" ca="1" si="16"/>
        <v>44914</v>
      </c>
      <c r="F298" s="105">
        <f ca="1">DATEDIF(D:D,E:E,"D")</f>
        <v>105</v>
      </c>
      <c r="G298" s="19">
        <v>76.380850000000009</v>
      </c>
      <c r="H298" s="9">
        <f t="shared" si="17"/>
        <v>1.5276170000000002</v>
      </c>
      <c r="I298" s="9">
        <f t="shared" ca="1" si="18"/>
        <v>2.6730624170250001</v>
      </c>
      <c r="J298" s="109">
        <f t="shared" ca="1" si="19"/>
        <v>80.58152941702501</v>
      </c>
      <c r="K298" s="126">
        <f ca="1">SUM(J298:J300)</f>
        <v>2242.266126305025</v>
      </c>
    </row>
    <row r="299" spans="1:11">
      <c r="A299" s="33" t="s">
        <v>15</v>
      </c>
      <c r="B299" s="36">
        <v>62051199272</v>
      </c>
      <c r="C299" s="35" t="s">
        <v>200</v>
      </c>
      <c r="D299" s="112">
        <v>44839</v>
      </c>
      <c r="E299" s="112">
        <f t="shared" ca="1" si="16"/>
        <v>44914</v>
      </c>
      <c r="F299" s="105">
        <f ca="1">DATEDIF(D:D,E:E,"D")</f>
        <v>75</v>
      </c>
      <c r="G299" s="19">
        <v>1039.44</v>
      </c>
      <c r="H299" s="9">
        <f t="shared" si="17"/>
        <v>20.788800000000002</v>
      </c>
      <c r="I299" s="9">
        <f t="shared" ca="1" si="18"/>
        <v>25.983401400000002</v>
      </c>
      <c r="J299" s="109">
        <f t="shared" ca="1" si="19"/>
        <v>1086.2122014000001</v>
      </c>
      <c r="K299" s="128"/>
    </row>
    <row r="300" spans="1:11">
      <c r="A300" s="33" t="s">
        <v>15</v>
      </c>
      <c r="B300" s="36">
        <v>62051199272</v>
      </c>
      <c r="C300" s="35" t="s">
        <v>200</v>
      </c>
      <c r="D300" s="112">
        <v>44870</v>
      </c>
      <c r="E300" s="112">
        <f t="shared" ca="1" si="16"/>
        <v>44914</v>
      </c>
      <c r="F300" s="105">
        <f ca="1">DATEDIF(D:D,E:E,"D")</f>
        <v>44</v>
      </c>
      <c r="G300" s="19">
        <v>1039.44</v>
      </c>
      <c r="H300" s="9">
        <f t="shared" si="17"/>
        <v>20.788800000000002</v>
      </c>
      <c r="I300" s="9">
        <f t="shared" ca="1" si="18"/>
        <v>15.243595487999999</v>
      </c>
      <c r="J300" s="109">
        <f t="shared" ca="1" si="19"/>
        <v>1075.4723954880001</v>
      </c>
      <c r="K300" s="127"/>
    </row>
    <row r="301" spans="1:11">
      <c r="A301" s="5" t="s">
        <v>15</v>
      </c>
      <c r="B301" s="6">
        <v>74386697268</v>
      </c>
      <c r="C301" s="10" t="s">
        <v>24</v>
      </c>
      <c r="D301" s="100">
        <v>43409</v>
      </c>
      <c r="E301" s="100">
        <f t="shared" ca="1" si="16"/>
        <v>44914</v>
      </c>
      <c r="F301" s="105">
        <f ca="1">DATEDIF(D:D,E:E,"D")</f>
        <v>1505</v>
      </c>
      <c r="G301" s="9">
        <v>348.03</v>
      </c>
      <c r="H301" s="9">
        <f t="shared" si="17"/>
        <v>6.9605999999999995</v>
      </c>
      <c r="I301" s="9">
        <f t="shared" ca="1" si="18"/>
        <v>174.57759049499995</v>
      </c>
      <c r="J301" s="9">
        <f t="shared" ca="1" si="19"/>
        <v>529.56819049499995</v>
      </c>
      <c r="K301" s="126">
        <f ca="1">SUM(J301:J302)</f>
        <v>1055.6564290199999</v>
      </c>
    </row>
    <row r="302" spans="1:11">
      <c r="A302" s="5" t="s">
        <v>15</v>
      </c>
      <c r="B302" s="6">
        <v>74386697268</v>
      </c>
      <c r="C302" s="10" t="s">
        <v>24</v>
      </c>
      <c r="D302" s="100">
        <v>43439</v>
      </c>
      <c r="E302" s="100">
        <f t="shared" ca="1" si="16"/>
        <v>44914</v>
      </c>
      <c r="F302" s="105">
        <f ca="1">DATEDIF(D:D,E:E,"D")</f>
        <v>1475</v>
      </c>
      <c r="G302" s="9">
        <v>348.03</v>
      </c>
      <c r="H302" s="9">
        <f t="shared" si="17"/>
        <v>6.9605999999999995</v>
      </c>
      <c r="I302" s="9">
        <f t="shared" ca="1" si="18"/>
        <v>171.09763852499995</v>
      </c>
      <c r="J302" s="9">
        <f t="shared" ca="1" si="19"/>
        <v>526.08823852499995</v>
      </c>
      <c r="K302" s="127"/>
    </row>
    <row r="303" spans="1:11">
      <c r="A303" s="5" t="s">
        <v>15</v>
      </c>
      <c r="B303" s="6">
        <v>51324920297</v>
      </c>
      <c r="C303" s="10" t="s">
        <v>25</v>
      </c>
      <c r="D303" s="100">
        <v>43743</v>
      </c>
      <c r="E303" s="100">
        <f t="shared" ca="1" si="16"/>
        <v>44914</v>
      </c>
      <c r="F303" s="105">
        <f ca="1">DATEDIF(D:D,E:E,"D")</f>
        <v>1171</v>
      </c>
      <c r="G303" s="9">
        <v>452.24</v>
      </c>
      <c r="H303" s="9">
        <f t="shared" si="17"/>
        <v>9.0448000000000004</v>
      </c>
      <c r="I303" s="9">
        <f t="shared" ca="1" si="18"/>
        <v>176.506694232</v>
      </c>
      <c r="J303" s="24">
        <f t="shared" ca="1" si="19"/>
        <v>637.79149423199999</v>
      </c>
      <c r="K303" s="126">
        <f ca="1">SUM(J303:J304)</f>
        <v>1270.910309112</v>
      </c>
    </row>
    <row r="304" spans="1:11">
      <c r="A304" s="5" t="s">
        <v>15</v>
      </c>
      <c r="B304" s="6">
        <v>51324920297</v>
      </c>
      <c r="C304" s="10" t="s">
        <v>25</v>
      </c>
      <c r="D304" s="100">
        <v>43774</v>
      </c>
      <c r="E304" s="100">
        <f t="shared" ca="1" si="16"/>
        <v>44914</v>
      </c>
      <c r="F304" s="105">
        <f ca="1">DATEDIF(D:D,E:E,"D")</f>
        <v>1140</v>
      </c>
      <c r="G304" s="9">
        <v>452.24</v>
      </c>
      <c r="H304" s="9">
        <f t="shared" si="17"/>
        <v>9.0448000000000004</v>
      </c>
      <c r="I304" s="9">
        <f t="shared" ca="1" si="18"/>
        <v>171.83401487999998</v>
      </c>
      <c r="J304" s="24">
        <f t="shared" ca="1" si="19"/>
        <v>633.11881487999995</v>
      </c>
      <c r="K304" s="127"/>
    </row>
    <row r="305" spans="1:11">
      <c r="A305" s="33" t="s">
        <v>15</v>
      </c>
      <c r="B305" s="108">
        <v>11607211220</v>
      </c>
      <c r="C305" s="97" t="s">
        <v>376</v>
      </c>
      <c r="D305" s="112">
        <v>44839</v>
      </c>
      <c r="E305" s="112">
        <f t="shared" ca="1" si="16"/>
        <v>44914</v>
      </c>
      <c r="F305" s="105">
        <f ca="1">DATEDIF(D:D,E:E,"D")</f>
        <v>75</v>
      </c>
      <c r="G305" s="109">
        <v>36.786700000000224</v>
      </c>
      <c r="H305" s="9">
        <f t="shared" si="17"/>
        <v>0.73573400000000444</v>
      </c>
      <c r="I305" s="9">
        <f t="shared" ca="1" si="18"/>
        <v>0.91957553325000552</v>
      </c>
      <c r="J305" s="109">
        <f t="shared" ca="1" si="19"/>
        <v>38.442009533250236</v>
      </c>
    </row>
    <row r="306" spans="1:11">
      <c r="A306" s="33" t="s">
        <v>15</v>
      </c>
      <c r="B306" s="36">
        <v>94780803268</v>
      </c>
      <c r="C306" s="35" t="s">
        <v>463</v>
      </c>
      <c r="D306" s="112">
        <v>44778</v>
      </c>
      <c r="E306" s="112">
        <f t="shared" ca="1" si="16"/>
        <v>44914</v>
      </c>
      <c r="F306" s="105">
        <f ca="1">DATEDIF(D:D,E:E,"D")</f>
        <v>136</v>
      </c>
      <c r="G306" s="19">
        <v>132.56615000000002</v>
      </c>
      <c r="H306" s="9">
        <f t="shared" si="17"/>
        <v>2.6513230000000005</v>
      </c>
      <c r="I306" s="9">
        <f t="shared" ca="1" si="18"/>
        <v>6.00906450012</v>
      </c>
      <c r="J306" s="109">
        <f t="shared" ca="1" si="19"/>
        <v>141.22653750012</v>
      </c>
      <c r="K306" s="126">
        <f ca="1">SUM(J306:J309)</f>
        <v>2014.4532661287603</v>
      </c>
    </row>
    <row r="307" spans="1:11">
      <c r="A307" s="33" t="s">
        <v>15</v>
      </c>
      <c r="B307" s="36">
        <v>94780803268</v>
      </c>
      <c r="C307" s="35" t="s">
        <v>463</v>
      </c>
      <c r="D307" s="112">
        <v>44809</v>
      </c>
      <c r="E307" s="112">
        <f t="shared" ca="1" si="16"/>
        <v>44914</v>
      </c>
      <c r="F307" s="105">
        <f ca="1">DATEDIF(D:D,E:E,"D")</f>
        <v>105</v>
      </c>
      <c r="G307" s="19">
        <v>597.58545000000004</v>
      </c>
      <c r="H307" s="9">
        <f t="shared" si="17"/>
        <v>11.951709000000001</v>
      </c>
      <c r="I307" s="9">
        <f t="shared" ca="1" si="18"/>
        <v>20.913399200925003</v>
      </c>
      <c r="J307" s="109">
        <f t="shared" ca="1" si="19"/>
        <v>630.45055820092512</v>
      </c>
      <c r="K307" s="128"/>
    </row>
    <row r="308" spans="1:11">
      <c r="A308" s="33" t="s">
        <v>15</v>
      </c>
      <c r="B308" s="36">
        <v>94780803268</v>
      </c>
      <c r="C308" s="35" t="s">
        <v>463</v>
      </c>
      <c r="D308" s="112">
        <v>44839</v>
      </c>
      <c r="E308" s="112">
        <f t="shared" ca="1" si="16"/>
        <v>44914</v>
      </c>
      <c r="F308" s="105">
        <f ca="1">DATEDIF(D:D,E:E,"D")</f>
        <v>75</v>
      </c>
      <c r="G308" s="19">
        <v>597.58545000000004</v>
      </c>
      <c r="H308" s="9">
        <f t="shared" si="17"/>
        <v>11.951709000000001</v>
      </c>
      <c r="I308" s="9">
        <f t="shared" ca="1" si="18"/>
        <v>14.938142286375001</v>
      </c>
      <c r="J308" s="109">
        <f t="shared" ca="1" si="19"/>
        <v>624.47530128637504</v>
      </c>
      <c r="K308" s="128"/>
    </row>
    <row r="309" spans="1:11">
      <c r="A309" s="33" t="s">
        <v>15</v>
      </c>
      <c r="B309" s="36">
        <v>94780803268</v>
      </c>
      <c r="C309" s="35" t="s">
        <v>463</v>
      </c>
      <c r="D309" s="112">
        <v>44870</v>
      </c>
      <c r="E309" s="112">
        <f t="shared" ca="1" si="16"/>
        <v>44914</v>
      </c>
      <c r="F309" s="105">
        <f ca="1">DATEDIF(D:D,E:E,"D")</f>
        <v>44</v>
      </c>
      <c r="G309" s="19">
        <v>597.58545000000004</v>
      </c>
      <c r="H309" s="9">
        <f t="shared" si="17"/>
        <v>11.951709000000001</v>
      </c>
      <c r="I309" s="9">
        <f t="shared" ca="1" si="18"/>
        <v>8.7637101413399989</v>
      </c>
      <c r="J309" s="109">
        <f t="shared" ca="1" si="19"/>
        <v>618.30086914134006</v>
      </c>
      <c r="K309" s="127"/>
    </row>
    <row r="310" spans="1:11">
      <c r="A310" s="33" t="s">
        <v>15</v>
      </c>
      <c r="B310" s="44">
        <v>8258376268</v>
      </c>
      <c r="C310" s="83" t="s">
        <v>210</v>
      </c>
      <c r="D310" s="100">
        <v>44260</v>
      </c>
      <c r="E310" s="100">
        <f t="shared" ca="1" si="16"/>
        <v>44914</v>
      </c>
      <c r="F310" s="105">
        <f ca="1">DATEDIF(D:D,E:E,"D")</f>
        <v>654</v>
      </c>
      <c r="G310" s="19">
        <v>1726.5806777442665</v>
      </c>
      <c r="H310" s="9">
        <f t="shared" si="17"/>
        <v>34.531613554885332</v>
      </c>
      <c r="I310" s="9">
        <f t="shared" ca="1" si="18"/>
        <v>376.35694828947527</v>
      </c>
      <c r="J310" s="19">
        <f t="shared" ca="1" si="19"/>
        <v>2137.4692395886273</v>
      </c>
    </row>
    <row r="311" spans="1:11">
      <c r="A311" s="33" t="s">
        <v>15</v>
      </c>
      <c r="B311" s="108">
        <v>5912636291</v>
      </c>
      <c r="C311" s="97" t="s">
        <v>381</v>
      </c>
      <c r="D311" s="112">
        <v>44809</v>
      </c>
      <c r="E311" s="112">
        <f t="shared" ca="1" si="16"/>
        <v>44914</v>
      </c>
      <c r="F311" s="105">
        <f ca="1">DATEDIF(D:D,E:E,"D")</f>
        <v>105</v>
      </c>
      <c r="G311" s="109">
        <v>266.6816500000001</v>
      </c>
      <c r="H311" s="9">
        <f t="shared" si="17"/>
        <v>5.3336330000000025</v>
      </c>
      <c r="I311" s="9">
        <f t="shared" ca="1" si="18"/>
        <v>9.3329243642250042</v>
      </c>
      <c r="J311" s="109">
        <f t="shared" ca="1" si="19"/>
        <v>281.34820736422512</v>
      </c>
    </row>
    <row r="312" spans="1:11">
      <c r="A312" s="5" t="s">
        <v>15</v>
      </c>
      <c r="B312" s="18">
        <v>47668342249</v>
      </c>
      <c r="C312" s="10" t="s">
        <v>57</v>
      </c>
      <c r="D312" s="100">
        <v>42374</v>
      </c>
      <c r="E312" s="100">
        <f t="shared" ca="1" si="16"/>
        <v>44914</v>
      </c>
      <c r="F312" s="105">
        <f ca="1">DATEDIF(D:D,E:E,"D")</f>
        <v>2540</v>
      </c>
      <c r="G312" s="24">
        <v>249.6</v>
      </c>
      <c r="H312" s="9">
        <f t="shared" si="17"/>
        <v>4.992</v>
      </c>
      <c r="I312" s="9">
        <f t="shared" ca="1" si="18"/>
        <v>211.30686719999997</v>
      </c>
      <c r="J312" s="9">
        <f t="shared" ca="1" si="19"/>
        <v>465.89886719999993</v>
      </c>
      <c r="K312" s="126">
        <f ca="1">SUM(J312:J320)</f>
        <v>4723.507554200999</v>
      </c>
    </row>
    <row r="313" spans="1:11">
      <c r="A313" s="5" t="s">
        <v>15</v>
      </c>
      <c r="B313" s="18">
        <v>47668342249</v>
      </c>
      <c r="C313" s="10" t="s">
        <v>57</v>
      </c>
      <c r="D313" s="100">
        <v>42405</v>
      </c>
      <c r="E313" s="100">
        <f t="shared" ca="1" si="16"/>
        <v>44914</v>
      </c>
      <c r="F313" s="105">
        <f ca="1">DATEDIF(D:D,E:E,"D")</f>
        <v>2509</v>
      </c>
      <c r="G313" s="24">
        <v>249.6</v>
      </c>
      <c r="H313" s="9">
        <f t="shared" si="17"/>
        <v>4.992</v>
      </c>
      <c r="I313" s="9">
        <f t="shared" ca="1" si="18"/>
        <v>208.72792511999995</v>
      </c>
      <c r="J313" s="9">
        <f t="shared" ca="1" si="19"/>
        <v>463.31992511999994</v>
      </c>
      <c r="K313" s="128"/>
    </row>
    <row r="314" spans="1:11">
      <c r="A314" s="5" t="s">
        <v>15</v>
      </c>
      <c r="B314" s="18">
        <v>47668342249</v>
      </c>
      <c r="C314" s="10" t="s">
        <v>57</v>
      </c>
      <c r="D314" s="100">
        <v>42434</v>
      </c>
      <c r="E314" s="100">
        <f t="shared" ca="1" si="16"/>
        <v>44914</v>
      </c>
      <c r="F314" s="105">
        <f ca="1">DATEDIF(D:D,E:E,"D")</f>
        <v>2480</v>
      </c>
      <c r="G314" s="24">
        <v>249.6</v>
      </c>
      <c r="H314" s="9">
        <f t="shared" si="17"/>
        <v>4.992</v>
      </c>
      <c r="I314" s="9">
        <f t="shared" ca="1" si="18"/>
        <v>206.31536639999996</v>
      </c>
      <c r="J314" s="9">
        <f t="shared" ca="1" si="19"/>
        <v>460.90736639999994</v>
      </c>
      <c r="K314" s="128"/>
    </row>
    <row r="315" spans="1:11">
      <c r="A315" s="5" t="s">
        <v>15</v>
      </c>
      <c r="B315" s="18">
        <v>47668342249</v>
      </c>
      <c r="C315" s="10" t="s">
        <v>57</v>
      </c>
      <c r="D315" s="100">
        <v>42465</v>
      </c>
      <c r="E315" s="100">
        <f t="shared" ca="1" si="16"/>
        <v>44914</v>
      </c>
      <c r="F315" s="105">
        <f ca="1">DATEDIF(D:D,E:E,"D")</f>
        <v>2449</v>
      </c>
      <c r="G315" s="24">
        <v>293.64</v>
      </c>
      <c r="H315" s="9">
        <f t="shared" si="17"/>
        <v>5.8727999999999998</v>
      </c>
      <c r="I315" s="9">
        <f t="shared" ca="1" si="18"/>
        <v>239.68414918799996</v>
      </c>
      <c r="J315" s="9">
        <f t="shared" ca="1" si="19"/>
        <v>539.19694918799996</v>
      </c>
      <c r="K315" s="128"/>
    </row>
    <row r="316" spans="1:11">
      <c r="A316" s="5" t="s">
        <v>15</v>
      </c>
      <c r="B316" s="18">
        <v>47668342249</v>
      </c>
      <c r="C316" s="10" t="s">
        <v>57</v>
      </c>
      <c r="D316" s="100">
        <v>42495</v>
      </c>
      <c r="E316" s="100">
        <f t="shared" ref="E316:E379" ca="1" si="20">TODAY()</f>
        <v>44914</v>
      </c>
      <c r="F316" s="105">
        <f ca="1">DATEDIF(D:D,E:E,"D")</f>
        <v>2419</v>
      </c>
      <c r="G316" s="24">
        <v>293.64</v>
      </c>
      <c r="H316" s="9">
        <f t="shared" ref="H316:H379" si="21">G316*2%</f>
        <v>5.8727999999999998</v>
      </c>
      <c r="I316" s="9">
        <f t="shared" ref="I316:I379" ca="1" si="22">F316*0.03333%*G316</f>
        <v>236.74804282799997</v>
      </c>
      <c r="J316" s="9">
        <f t="shared" ref="J316:J379" ca="1" si="23">SUM(G316:I316)</f>
        <v>536.26084282799991</v>
      </c>
      <c r="K316" s="128"/>
    </row>
    <row r="317" spans="1:11">
      <c r="A317" s="5" t="s">
        <v>15</v>
      </c>
      <c r="B317" s="18">
        <v>47668342249</v>
      </c>
      <c r="C317" s="10" t="s">
        <v>57</v>
      </c>
      <c r="D317" s="100">
        <v>42526</v>
      </c>
      <c r="E317" s="100">
        <f t="shared" ca="1" si="20"/>
        <v>44914</v>
      </c>
      <c r="F317" s="105">
        <f ca="1">DATEDIF(D:D,E:E,"D")</f>
        <v>2388</v>
      </c>
      <c r="G317" s="24">
        <v>293.64</v>
      </c>
      <c r="H317" s="9">
        <f t="shared" si="21"/>
        <v>5.8727999999999998</v>
      </c>
      <c r="I317" s="9">
        <f t="shared" ca="1" si="22"/>
        <v>233.71406625599997</v>
      </c>
      <c r="J317" s="9">
        <f t="shared" ca="1" si="23"/>
        <v>533.22686625599999</v>
      </c>
      <c r="K317" s="128"/>
    </row>
    <row r="318" spans="1:11">
      <c r="A318" s="5" t="s">
        <v>15</v>
      </c>
      <c r="B318" s="18">
        <v>47668342249</v>
      </c>
      <c r="C318" s="10" t="s">
        <v>57</v>
      </c>
      <c r="D318" s="100">
        <v>42556</v>
      </c>
      <c r="E318" s="100">
        <f t="shared" ca="1" si="20"/>
        <v>44914</v>
      </c>
      <c r="F318" s="105">
        <f ca="1">DATEDIF(D:D,E:E,"D")</f>
        <v>2358</v>
      </c>
      <c r="G318" s="24">
        <v>293.64</v>
      </c>
      <c r="H318" s="9">
        <f t="shared" si="21"/>
        <v>5.8727999999999998</v>
      </c>
      <c r="I318" s="9">
        <f t="shared" ca="1" si="22"/>
        <v>230.77795989599994</v>
      </c>
      <c r="J318" s="9">
        <f t="shared" ca="1" si="23"/>
        <v>530.29075989599994</v>
      </c>
      <c r="K318" s="128"/>
    </row>
    <row r="319" spans="1:11">
      <c r="A319" s="5" t="s">
        <v>15</v>
      </c>
      <c r="B319" s="18">
        <v>47668342249</v>
      </c>
      <c r="C319" s="10" t="s">
        <v>57</v>
      </c>
      <c r="D319" s="100">
        <v>42587</v>
      </c>
      <c r="E319" s="100">
        <f t="shared" ca="1" si="20"/>
        <v>44914</v>
      </c>
      <c r="F319" s="105">
        <f ca="1">DATEDIF(D:D,E:E,"D")</f>
        <v>2327</v>
      </c>
      <c r="G319" s="23">
        <v>333.43</v>
      </c>
      <c r="H319" s="9">
        <f t="shared" si="21"/>
        <v>6.6686000000000005</v>
      </c>
      <c r="I319" s="9">
        <f t="shared" ca="1" si="22"/>
        <v>258.60467361299999</v>
      </c>
      <c r="J319" s="9">
        <f t="shared" ca="1" si="23"/>
        <v>598.70327361299996</v>
      </c>
      <c r="K319" s="128"/>
    </row>
    <row r="320" spans="1:11">
      <c r="A320" s="5" t="s">
        <v>15</v>
      </c>
      <c r="B320" s="18">
        <v>47668342249</v>
      </c>
      <c r="C320" s="10" t="s">
        <v>57</v>
      </c>
      <c r="D320" s="100">
        <v>42614</v>
      </c>
      <c r="E320" s="100">
        <f t="shared" ca="1" si="20"/>
        <v>44914</v>
      </c>
      <c r="F320" s="105">
        <f ca="1">DATEDIF(D:D,E:E,"D")</f>
        <v>2300</v>
      </c>
      <c r="G320" s="23">
        <v>333.43</v>
      </c>
      <c r="H320" s="9">
        <f t="shared" si="21"/>
        <v>6.6686000000000005</v>
      </c>
      <c r="I320" s="9">
        <f t="shared" ca="1" si="22"/>
        <v>255.60410369999997</v>
      </c>
      <c r="J320" s="9">
        <f t="shared" ca="1" si="23"/>
        <v>595.70270370000003</v>
      </c>
      <c r="K320" s="127"/>
    </row>
    <row r="321" spans="1:11">
      <c r="A321" s="5" t="s">
        <v>15</v>
      </c>
      <c r="B321" s="18">
        <v>13772953204</v>
      </c>
      <c r="C321" s="10" t="s">
        <v>58</v>
      </c>
      <c r="D321" s="100">
        <v>42860</v>
      </c>
      <c r="E321" s="103">
        <f t="shared" ca="1" si="20"/>
        <v>44914</v>
      </c>
      <c r="F321" s="105">
        <f ca="1">DATEDIF(D:D,E:E,"D")</f>
        <v>2054</v>
      </c>
      <c r="G321" s="19">
        <v>1089.6112000000001</v>
      </c>
      <c r="H321" s="9">
        <f t="shared" si="21"/>
        <v>21.792224000000001</v>
      </c>
      <c r="I321" s="9">
        <f t="shared" ca="1" si="22"/>
        <v>745.94586621984001</v>
      </c>
      <c r="J321" s="9">
        <f t="shared" ca="1" si="23"/>
        <v>1857.34929021984</v>
      </c>
      <c r="K321" s="126">
        <f ca="1">SUM(J321:J324)</f>
        <v>7362.57435689472</v>
      </c>
    </row>
    <row r="322" spans="1:11">
      <c r="A322" s="5" t="s">
        <v>15</v>
      </c>
      <c r="B322" s="18">
        <v>13772953204</v>
      </c>
      <c r="C322" s="10" t="s">
        <v>58</v>
      </c>
      <c r="D322" s="100">
        <v>42891</v>
      </c>
      <c r="E322" s="103">
        <f t="shared" ca="1" si="20"/>
        <v>44914</v>
      </c>
      <c r="F322" s="105">
        <f ca="1">DATEDIF(D:D,E:E,"D")</f>
        <v>2023</v>
      </c>
      <c r="G322" s="19">
        <v>1089.6112000000001</v>
      </c>
      <c r="H322" s="9">
        <f t="shared" si="21"/>
        <v>21.792224000000001</v>
      </c>
      <c r="I322" s="9">
        <f t="shared" ca="1" si="22"/>
        <v>734.68767641808006</v>
      </c>
      <c r="J322" s="9">
        <f t="shared" ca="1" si="23"/>
        <v>1846.0911004180803</v>
      </c>
      <c r="K322" s="128"/>
    </row>
    <row r="323" spans="1:11">
      <c r="A323" s="5" t="s">
        <v>15</v>
      </c>
      <c r="B323" s="18">
        <v>13772953204</v>
      </c>
      <c r="C323" s="10" t="s">
        <v>58</v>
      </c>
      <c r="D323" s="100">
        <v>42921</v>
      </c>
      <c r="E323" s="103">
        <f t="shared" ca="1" si="20"/>
        <v>44914</v>
      </c>
      <c r="F323" s="105">
        <f ca="1">DATEDIF(D:D,E:E,"D")</f>
        <v>1993</v>
      </c>
      <c r="G323" s="19">
        <v>1089.6112000000001</v>
      </c>
      <c r="H323" s="9">
        <f t="shared" si="21"/>
        <v>21.792224000000001</v>
      </c>
      <c r="I323" s="9">
        <f t="shared" ca="1" si="22"/>
        <v>723.79265402928002</v>
      </c>
      <c r="J323" s="9">
        <f t="shared" ca="1" si="23"/>
        <v>1835.1960780292802</v>
      </c>
      <c r="K323" s="128"/>
    </row>
    <row r="324" spans="1:11">
      <c r="A324" s="5" t="s">
        <v>15</v>
      </c>
      <c r="B324" s="18">
        <v>13772953204</v>
      </c>
      <c r="C324" s="10" t="s">
        <v>58</v>
      </c>
      <c r="D324" s="100">
        <v>42952</v>
      </c>
      <c r="E324" s="103">
        <f t="shared" ca="1" si="20"/>
        <v>44914</v>
      </c>
      <c r="F324" s="105">
        <f ca="1">DATEDIF(D:D,E:E,"D")</f>
        <v>1962</v>
      </c>
      <c r="G324" s="19">
        <v>1089.6112000000001</v>
      </c>
      <c r="H324" s="9">
        <f t="shared" si="21"/>
        <v>21.792224000000001</v>
      </c>
      <c r="I324" s="9">
        <f t="shared" ca="1" si="22"/>
        <v>712.53446422751995</v>
      </c>
      <c r="J324" s="9">
        <f t="shared" ca="1" si="23"/>
        <v>1823.93788822752</v>
      </c>
      <c r="K324" s="127"/>
    </row>
    <row r="325" spans="1:11">
      <c r="A325" s="5" t="s">
        <v>6</v>
      </c>
      <c r="B325" s="6">
        <v>13788183268</v>
      </c>
      <c r="C325" s="7" t="s">
        <v>13</v>
      </c>
      <c r="D325" s="100">
        <v>42374</v>
      </c>
      <c r="E325" s="100">
        <f t="shared" ca="1" si="20"/>
        <v>44914</v>
      </c>
      <c r="F325" s="105">
        <f ca="1">DATEDIF(D:D,E:E,"D")</f>
        <v>2540</v>
      </c>
      <c r="G325" s="9">
        <v>125.37</v>
      </c>
      <c r="H325" s="9">
        <f t="shared" si="21"/>
        <v>2.5074000000000001</v>
      </c>
      <c r="I325" s="9">
        <f t="shared" ca="1" si="22"/>
        <v>106.13598533999999</v>
      </c>
      <c r="J325" s="9">
        <f t="shared" ca="1" si="23"/>
        <v>234.01338534000001</v>
      </c>
      <c r="K325" s="126">
        <f ca="1">SUM(J325:J334)</f>
        <v>2382.7103221950001</v>
      </c>
    </row>
    <row r="326" spans="1:11">
      <c r="A326" s="5" t="s">
        <v>6</v>
      </c>
      <c r="B326" s="6">
        <v>13788183268</v>
      </c>
      <c r="C326" s="7" t="s">
        <v>13</v>
      </c>
      <c r="D326" s="100">
        <v>42405</v>
      </c>
      <c r="E326" s="100">
        <f t="shared" ca="1" si="20"/>
        <v>44914</v>
      </c>
      <c r="F326" s="105">
        <f ca="1">DATEDIF(D:D,E:E,"D")</f>
        <v>2509</v>
      </c>
      <c r="G326" s="9">
        <v>125.37</v>
      </c>
      <c r="H326" s="9">
        <f t="shared" si="21"/>
        <v>2.5074000000000001</v>
      </c>
      <c r="I326" s="9">
        <f t="shared" ca="1" si="22"/>
        <v>104.84062488899998</v>
      </c>
      <c r="J326" s="9">
        <f t="shared" ca="1" si="23"/>
        <v>232.71802488899999</v>
      </c>
      <c r="K326" s="128"/>
    </row>
    <row r="327" spans="1:11">
      <c r="A327" s="5" t="s">
        <v>6</v>
      </c>
      <c r="B327" s="6">
        <v>13788183268</v>
      </c>
      <c r="C327" s="7" t="s">
        <v>13</v>
      </c>
      <c r="D327" s="100">
        <v>42434</v>
      </c>
      <c r="E327" s="100">
        <f t="shared" ca="1" si="20"/>
        <v>44914</v>
      </c>
      <c r="F327" s="105">
        <f ca="1">DATEDIF(D:D,E:E,"D")</f>
        <v>2480</v>
      </c>
      <c r="G327" s="9">
        <v>125.37</v>
      </c>
      <c r="H327" s="9">
        <f t="shared" si="21"/>
        <v>2.5074000000000001</v>
      </c>
      <c r="I327" s="9">
        <f t="shared" ca="1" si="22"/>
        <v>103.62883607999999</v>
      </c>
      <c r="J327" s="9">
        <f t="shared" ca="1" si="23"/>
        <v>231.50623608000001</v>
      </c>
      <c r="K327" s="128"/>
    </row>
    <row r="328" spans="1:11">
      <c r="A328" s="5" t="s">
        <v>6</v>
      </c>
      <c r="B328" s="6">
        <v>13788183268</v>
      </c>
      <c r="C328" s="7" t="s">
        <v>13</v>
      </c>
      <c r="D328" s="100">
        <v>42465</v>
      </c>
      <c r="E328" s="100">
        <f t="shared" ca="1" si="20"/>
        <v>44914</v>
      </c>
      <c r="F328" s="105">
        <f ca="1">DATEDIF(D:D,E:E,"D")</f>
        <v>2449</v>
      </c>
      <c r="G328" s="9">
        <v>125.37</v>
      </c>
      <c r="H328" s="9">
        <f t="shared" si="21"/>
        <v>2.5074000000000001</v>
      </c>
      <c r="I328" s="9">
        <f t="shared" ca="1" si="22"/>
        <v>102.33347562899999</v>
      </c>
      <c r="J328" s="9">
        <f t="shared" ca="1" si="23"/>
        <v>230.21087562899999</v>
      </c>
      <c r="K328" s="128"/>
    </row>
    <row r="329" spans="1:11">
      <c r="A329" s="5" t="s">
        <v>6</v>
      </c>
      <c r="B329" s="6">
        <v>13788183268</v>
      </c>
      <c r="C329" s="7" t="s">
        <v>13</v>
      </c>
      <c r="D329" s="100">
        <v>42495</v>
      </c>
      <c r="E329" s="100">
        <f t="shared" ca="1" si="20"/>
        <v>44914</v>
      </c>
      <c r="F329" s="105">
        <f ca="1">DATEDIF(D:D,E:E,"D")</f>
        <v>2419</v>
      </c>
      <c r="G329" s="9">
        <v>125.37</v>
      </c>
      <c r="H329" s="9">
        <f t="shared" si="21"/>
        <v>2.5074000000000001</v>
      </c>
      <c r="I329" s="9">
        <f t="shared" ca="1" si="22"/>
        <v>101.07990099899999</v>
      </c>
      <c r="J329" s="9">
        <f t="shared" ca="1" si="23"/>
        <v>228.95730099899998</v>
      </c>
      <c r="K329" s="128"/>
    </row>
    <row r="330" spans="1:11">
      <c r="A330" s="5" t="s">
        <v>6</v>
      </c>
      <c r="B330" s="6">
        <v>13788183268</v>
      </c>
      <c r="C330" s="7" t="s">
        <v>13</v>
      </c>
      <c r="D330" s="100">
        <v>42526</v>
      </c>
      <c r="E330" s="100">
        <f t="shared" ca="1" si="20"/>
        <v>44914</v>
      </c>
      <c r="F330" s="105">
        <f ca="1">DATEDIF(D:D,E:E,"D")</f>
        <v>2388</v>
      </c>
      <c r="G330" s="9">
        <v>125.37</v>
      </c>
      <c r="H330" s="9">
        <f t="shared" si="21"/>
        <v>2.5074000000000001</v>
      </c>
      <c r="I330" s="9">
        <f t="shared" ca="1" si="22"/>
        <v>99.784540547999995</v>
      </c>
      <c r="J330" s="9">
        <f t="shared" ca="1" si="23"/>
        <v>227.66194054800002</v>
      </c>
      <c r="K330" s="128"/>
    </row>
    <row r="331" spans="1:11">
      <c r="A331" s="5" t="s">
        <v>6</v>
      </c>
      <c r="B331" s="6">
        <v>13788183268</v>
      </c>
      <c r="C331" s="7" t="s">
        <v>13</v>
      </c>
      <c r="D331" s="100">
        <v>42556</v>
      </c>
      <c r="E331" s="100">
        <f t="shared" ca="1" si="20"/>
        <v>44914</v>
      </c>
      <c r="F331" s="105">
        <f ca="1">DATEDIF(D:D,E:E,"D")</f>
        <v>2358</v>
      </c>
      <c r="G331" s="9">
        <v>125.37</v>
      </c>
      <c r="H331" s="9">
        <f t="shared" si="21"/>
        <v>2.5074000000000001</v>
      </c>
      <c r="I331" s="9">
        <f t="shared" ca="1" si="22"/>
        <v>98.530965917999993</v>
      </c>
      <c r="J331" s="9">
        <f t="shared" ca="1" si="23"/>
        <v>226.40836591800002</v>
      </c>
      <c r="K331" s="128"/>
    </row>
    <row r="332" spans="1:11">
      <c r="A332" s="5" t="s">
        <v>6</v>
      </c>
      <c r="B332" s="6">
        <v>13788183268</v>
      </c>
      <c r="C332" s="7" t="s">
        <v>13</v>
      </c>
      <c r="D332" s="100">
        <v>42587</v>
      </c>
      <c r="E332" s="100">
        <f t="shared" ca="1" si="20"/>
        <v>44914</v>
      </c>
      <c r="F332" s="105">
        <f ca="1">DATEDIF(D:D,E:E,"D")</f>
        <v>2327</v>
      </c>
      <c r="G332" s="9">
        <v>143.91999999999999</v>
      </c>
      <c r="H332" s="9">
        <f t="shared" si="21"/>
        <v>2.8783999999999996</v>
      </c>
      <c r="I332" s="9">
        <f t="shared" ca="1" si="22"/>
        <v>111.62278327199998</v>
      </c>
      <c r="J332" s="9">
        <f t="shared" ca="1" si="23"/>
        <v>258.42118327199995</v>
      </c>
      <c r="K332" s="128"/>
    </row>
    <row r="333" spans="1:11">
      <c r="A333" s="5" t="s">
        <v>6</v>
      </c>
      <c r="B333" s="6">
        <v>13788183268</v>
      </c>
      <c r="C333" s="7" t="s">
        <v>13</v>
      </c>
      <c r="D333" s="100">
        <v>42614</v>
      </c>
      <c r="E333" s="100">
        <f t="shared" ca="1" si="20"/>
        <v>44914</v>
      </c>
      <c r="F333" s="105">
        <f ca="1">DATEDIF(D:D,E:E,"D")</f>
        <v>2300</v>
      </c>
      <c r="G333" s="9">
        <v>143.91999999999999</v>
      </c>
      <c r="H333" s="9">
        <f t="shared" si="21"/>
        <v>2.8783999999999996</v>
      </c>
      <c r="I333" s="9">
        <f t="shared" ca="1" si="22"/>
        <v>110.32763279999998</v>
      </c>
      <c r="J333" s="9">
        <f t="shared" ca="1" si="23"/>
        <v>257.12603279999996</v>
      </c>
      <c r="K333" s="128"/>
    </row>
    <row r="334" spans="1:11">
      <c r="A334" s="5" t="s">
        <v>6</v>
      </c>
      <c r="B334" s="6">
        <v>13788183268</v>
      </c>
      <c r="C334" s="7" t="s">
        <v>13</v>
      </c>
      <c r="D334" s="100">
        <v>42644</v>
      </c>
      <c r="E334" s="100">
        <f t="shared" ca="1" si="20"/>
        <v>44914</v>
      </c>
      <c r="F334" s="105">
        <f ca="1">DATEDIF(D:D,E:E,"D")</f>
        <v>2270</v>
      </c>
      <c r="G334" s="9">
        <v>143.91999999999999</v>
      </c>
      <c r="H334" s="9">
        <f t="shared" si="21"/>
        <v>2.8783999999999996</v>
      </c>
      <c r="I334" s="9">
        <f t="shared" ca="1" si="22"/>
        <v>108.88857671999997</v>
      </c>
      <c r="J334" s="9">
        <f t="shared" ca="1" si="23"/>
        <v>255.68697671999996</v>
      </c>
      <c r="K334" s="127"/>
    </row>
    <row r="335" spans="1:11">
      <c r="A335" s="33" t="s">
        <v>15</v>
      </c>
      <c r="B335" s="108">
        <v>32718950234</v>
      </c>
      <c r="C335" s="97" t="s">
        <v>385</v>
      </c>
      <c r="D335" s="112">
        <v>44839</v>
      </c>
      <c r="E335" s="112">
        <f t="shared" ca="1" si="20"/>
        <v>44914</v>
      </c>
      <c r="F335" s="105">
        <f ca="1">DATEDIF(D:D,E:E,"D")</f>
        <v>75</v>
      </c>
      <c r="G335" s="109">
        <v>51.520750000000021</v>
      </c>
      <c r="H335" s="9">
        <f t="shared" si="21"/>
        <v>1.0304150000000005</v>
      </c>
      <c r="I335" s="9">
        <f t="shared" ca="1" si="22"/>
        <v>1.2878899481250006</v>
      </c>
      <c r="J335" s="109">
        <f t="shared" ca="1" si="23"/>
        <v>53.839054948125018</v>
      </c>
    </row>
    <row r="336" spans="1:11">
      <c r="A336" s="5" t="s">
        <v>6</v>
      </c>
      <c r="B336" s="6">
        <v>32719701220</v>
      </c>
      <c r="C336" s="7" t="s">
        <v>14</v>
      </c>
      <c r="D336" s="100">
        <v>42587</v>
      </c>
      <c r="E336" s="100">
        <f t="shared" ca="1" si="20"/>
        <v>44914</v>
      </c>
      <c r="F336" s="105">
        <f ca="1">DATEDIF(D:D,E:E,"D")</f>
        <v>2327</v>
      </c>
      <c r="G336" s="9">
        <v>143.91999999999999</v>
      </c>
      <c r="H336" s="9">
        <f t="shared" si="21"/>
        <v>2.8783999999999996</v>
      </c>
      <c r="I336" s="9">
        <f t="shared" ca="1" si="22"/>
        <v>111.62278327199998</v>
      </c>
      <c r="J336" s="9">
        <f t="shared" ca="1" si="23"/>
        <v>258.42118327199995</v>
      </c>
      <c r="K336" s="126">
        <f ca="1">SUM(J336:J343)</f>
        <v>1991.7230849039997</v>
      </c>
    </row>
    <row r="337" spans="1:11">
      <c r="A337" s="5" t="s">
        <v>6</v>
      </c>
      <c r="B337" s="6">
        <v>32719701220</v>
      </c>
      <c r="C337" s="7" t="s">
        <v>14</v>
      </c>
      <c r="D337" s="100">
        <v>42614</v>
      </c>
      <c r="E337" s="100">
        <f t="shared" ca="1" si="20"/>
        <v>44914</v>
      </c>
      <c r="F337" s="105">
        <f ca="1">DATEDIF(D:D,E:E,"D")</f>
        <v>2300</v>
      </c>
      <c r="G337" s="9">
        <v>143.91999999999999</v>
      </c>
      <c r="H337" s="9">
        <f t="shared" si="21"/>
        <v>2.8783999999999996</v>
      </c>
      <c r="I337" s="9">
        <f t="shared" ca="1" si="22"/>
        <v>110.32763279999998</v>
      </c>
      <c r="J337" s="9">
        <f t="shared" ca="1" si="23"/>
        <v>257.12603279999996</v>
      </c>
      <c r="K337" s="128"/>
    </row>
    <row r="338" spans="1:11">
      <c r="A338" s="5" t="s">
        <v>6</v>
      </c>
      <c r="B338" s="6">
        <v>32719701220</v>
      </c>
      <c r="C338" s="7" t="s">
        <v>14</v>
      </c>
      <c r="D338" s="100">
        <v>42771</v>
      </c>
      <c r="E338" s="103">
        <f t="shared" ca="1" si="20"/>
        <v>44914</v>
      </c>
      <c r="F338" s="105">
        <f ca="1">DATEDIF(D:D,E:E,"D")</f>
        <v>2143</v>
      </c>
      <c r="G338" s="9">
        <v>143.91999999999999</v>
      </c>
      <c r="H338" s="9">
        <f t="shared" si="21"/>
        <v>2.8783999999999996</v>
      </c>
      <c r="I338" s="9">
        <f t="shared" ca="1" si="22"/>
        <v>102.79657264799998</v>
      </c>
      <c r="J338" s="9">
        <f t="shared" ca="1" si="23"/>
        <v>249.59497264799995</v>
      </c>
      <c r="K338" s="128"/>
    </row>
    <row r="339" spans="1:11">
      <c r="A339" s="5" t="s">
        <v>6</v>
      </c>
      <c r="B339" s="6">
        <v>32719701220</v>
      </c>
      <c r="C339" s="7" t="s">
        <v>14</v>
      </c>
      <c r="D339" s="100">
        <v>42799</v>
      </c>
      <c r="E339" s="103">
        <f t="shared" ca="1" si="20"/>
        <v>44914</v>
      </c>
      <c r="F339" s="105">
        <f ca="1">DATEDIF(D:D,E:E,"D")</f>
        <v>2115</v>
      </c>
      <c r="G339" s="9">
        <v>143.91999999999999</v>
      </c>
      <c r="H339" s="9">
        <f t="shared" si="21"/>
        <v>2.8783999999999996</v>
      </c>
      <c r="I339" s="9">
        <f t="shared" ca="1" si="22"/>
        <v>101.45345363999999</v>
      </c>
      <c r="J339" s="9">
        <f t="shared" ca="1" si="23"/>
        <v>248.25185363999998</v>
      </c>
      <c r="K339" s="128"/>
    </row>
    <row r="340" spans="1:11">
      <c r="A340" s="5" t="s">
        <v>6</v>
      </c>
      <c r="B340" s="6">
        <v>32719701220</v>
      </c>
      <c r="C340" s="7" t="s">
        <v>14</v>
      </c>
      <c r="D340" s="100">
        <v>42830</v>
      </c>
      <c r="E340" s="103">
        <f t="shared" ca="1" si="20"/>
        <v>44914</v>
      </c>
      <c r="F340" s="105">
        <f ca="1">DATEDIF(D:D,E:E,"D")</f>
        <v>2084</v>
      </c>
      <c r="G340" s="9">
        <v>143.91999999999999</v>
      </c>
      <c r="H340" s="9">
        <f t="shared" si="21"/>
        <v>2.8783999999999996</v>
      </c>
      <c r="I340" s="9">
        <f t="shared" ca="1" si="22"/>
        <v>99.966429023999979</v>
      </c>
      <c r="J340" s="9">
        <f t="shared" ca="1" si="23"/>
        <v>246.76482902399997</v>
      </c>
      <c r="K340" s="128"/>
    </row>
    <row r="341" spans="1:11">
      <c r="A341" s="5" t="s">
        <v>6</v>
      </c>
      <c r="B341" s="6">
        <v>32719701220</v>
      </c>
      <c r="C341" s="7" t="s">
        <v>14</v>
      </c>
      <c r="D341" s="100">
        <v>42860</v>
      </c>
      <c r="E341" s="103">
        <f t="shared" ca="1" si="20"/>
        <v>44914</v>
      </c>
      <c r="F341" s="105">
        <f ca="1">DATEDIF(D:D,E:E,"D")</f>
        <v>2054</v>
      </c>
      <c r="G341" s="9">
        <v>143.91999999999999</v>
      </c>
      <c r="H341" s="9">
        <f t="shared" si="21"/>
        <v>2.8783999999999996</v>
      </c>
      <c r="I341" s="9">
        <f t="shared" ca="1" si="22"/>
        <v>98.527372943999978</v>
      </c>
      <c r="J341" s="9">
        <f t="shared" ca="1" si="23"/>
        <v>245.32577294399997</v>
      </c>
      <c r="K341" s="128"/>
    </row>
    <row r="342" spans="1:11">
      <c r="A342" s="5" t="s">
        <v>6</v>
      </c>
      <c r="B342" s="6">
        <v>32719701220</v>
      </c>
      <c r="C342" s="7" t="s">
        <v>14</v>
      </c>
      <c r="D342" s="100">
        <v>42891</v>
      </c>
      <c r="E342" s="103">
        <f t="shared" ca="1" si="20"/>
        <v>44914</v>
      </c>
      <c r="F342" s="105">
        <f ca="1">DATEDIF(D:D,E:E,"D")</f>
        <v>2023</v>
      </c>
      <c r="G342" s="9">
        <v>143.91999999999999</v>
      </c>
      <c r="H342" s="9">
        <f t="shared" si="21"/>
        <v>2.8783999999999996</v>
      </c>
      <c r="I342" s="9">
        <f t="shared" ca="1" si="22"/>
        <v>97.040348327999993</v>
      </c>
      <c r="J342" s="9">
        <f t="shared" ca="1" si="23"/>
        <v>243.83874832799998</v>
      </c>
      <c r="K342" s="128"/>
    </row>
    <row r="343" spans="1:11">
      <c r="A343" s="10" t="s">
        <v>6</v>
      </c>
      <c r="B343" s="6">
        <v>32719701220</v>
      </c>
      <c r="C343" s="7" t="s">
        <v>14</v>
      </c>
      <c r="D343" s="100">
        <v>42921</v>
      </c>
      <c r="E343" s="103">
        <f t="shared" ca="1" si="20"/>
        <v>44914</v>
      </c>
      <c r="F343" s="105">
        <f ca="1">DATEDIF(D:D,E:E,"D")</f>
        <v>1993</v>
      </c>
      <c r="G343" s="9">
        <v>143.91999999999999</v>
      </c>
      <c r="H343" s="9">
        <f t="shared" si="21"/>
        <v>2.8783999999999996</v>
      </c>
      <c r="I343" s="9">
        <f t="shared" ca="1" si="22"/>
        <v>95.601292247999993</v>
      </c>
      <c r="J343" s="9">
        <f t="shared" ca="1" si="23"/>
        <v>242.39969224799998</v>
      </c>
      <c r="K343" s="127"/>
    </row>
    <row r="344" spans="1:11">
      <c r="A344" s="33" t="s">
        <v>15</v>
      </c>
      <c r="B344" s="36">
        <v>12179485204</v>
      </c>
      <c r="C344" s="83" t="s">
        <v>386</v>
      </c>
      <c r="D344" s="100">
        <v>44413</v>
      </c>
      <c r="E344" s="100">
        <f t="shared" ca="1" si="20"/>
        <v>44914</v>
      </c>
      <c r="F344" s="105">
        <f ca="1">DATEDIF(D:D,E:E,"D")</f>
        <v>501</v>
      </c>
      <c r="G344" s="19">
        <v>5</v>
      </c>
      <c r="H344" s="9">
        <f t="shared" si="21"/>
        <v>0.1</v>
      </c>
      <c r="I344" s="9">
        <f t="shared" ca="1" si="22"/>
        <v>0.83491649999999984</v>
      </c>
      <c r="J344" s="19">
        <f t="shared" ca="1" si="23"/>
        <v>5.9349164999999999</v>
      </c>
      <c r="K344" s="126">
        <f ca="1">SUM(J344:J345)</f>
        <v>964.63473410489996</v>
      </c>
    </row>
    <row r="345" spans="1:11">
      <c r="A345" s="33" t="s">
        <v>15</v>
      </c>
      <c r="B345" s="36">
        <v>12179485204</v>
      </c>
      <c r="C345" s="83" t="s">
        <v>386</v>
      </c>
      <c r="D345" s="100">
        <v>44444</v>
      </c>
      <c r="E345" s="100">
        <f t="shared" ca="1" si="20"/>
        <v>44914</v>
      </c>
      <c r="F345" s="105">
        <f ca="1">DATEDIF(D:D,E:E,"D")</f>
        <v>470</v>
      </c>
      <c r="G345" s="19">
        <v>814.76990000000001</v>
      </c>
      <c r="H345" s="9">
        <f t="shared" si="21"/>
        <v>16.295397999999999</v>
      </c>
      <c r="I345" s="9">
        <f t="shared" ca="1" si="22"/>
        <v>127.63451960489999</v>
      </c>
      <c r="J345" s="19">
        <f t="shared" ca="1" si="23"/>
        <v>958.69981760489998</v>
      </c>
      <c r="K345" s="127"/>
    </row>
    <row r="346" spans="1:11">
      <c r="A346" s="33" t="s">
        <v>15</v>
      </c>
      <c r="B346" s="36">
        <v>8320179220</v>
      </c>
      <c r="C346" s="35" t="s">
        <v>464</v>
      </c>
      <c r="D346" s="112">
        <v>44839</v>
      </c>
      <c r="E346" s="112">
        <f t="shared" ca="1" si="20"/>
        <v>44914</v>
      </c>
      <c r="F346" s="105">
        <f ca="1">DATEDIF(D:D,E:E,"D")</f>
        <v>75</v>
      </c>
      <c r="G346" s="19">
        <v>60.99</v>
      </c>
      <c r="H346" s="9">
        <f t="shared" si="21"/>
        <v>1.2198</v>
      </c>
      <c r="I346" s="9">
        <f t="shared" ca="1" si="22"/>
        <v>1.5245975249999999</v>
      </c>
      <c r="J346" s="109">
        <f t="shared" ca="1" si="23"/>
        <v>63.734397524999999</v>
      </c>
    </row>
    <row r="347" spans="1:11">
      <c r="A347" s="33" t="s">
        <v>15</v>
      </c>
      <c r="B347" s="108">
        <v>26562995272</v>
      </c>
      <c r="C347" s="97" t="s">
        <v>390</v>
      </c>
      <c r="D347" s="112">
        <v>44717</v>
      </c>
      <c r="E347" s="112">
        <f t="shared" ca="1" si="20"/>
        <v>44914</v>
      </c>
      <c r="F347" s="105">
        <f ca="1">DATEDIF(D:D,E:E,"D")</f>
        <v>197</v>
      </c>
      <c r="G347" s="109">
        <v>478.78</v>
      </c>
      <c r="H347" s="9">
        <f t="shared" si="21"/>
        <v>9.5755999999999997</v>
      </c>
      <c r="I347" s="9">
        <f t="shared" ca="1" si="22"/>
        <v>31.436742677999998</v>
      </c>
      <c r="J347" s="109">
        <f t="shared" ca="1" si="23"/>
        <v>519.79234267799995</v>
      </c>
      <c r="K347" s="126">
        <f ca="1">SUM(J347:J349)</f>
        <v>2896.2180168729151</v>
      </c>
    </row>
    <row r="348" spans="1:11">
      <c r="A348" s="33" t="s">
        <v>15</v>
      </c>
      <c r="B348" s="108">
        <v>26562995272</v>
      </c>
      <c r="C348" s="97" t="s">
        <v>390</v>
      </c>
      <c r="D348" s="112">
        <v>44747</v>
      </c>
      <c r="E348" s="112">
        <f t="shared" ca="1" si="20"/>
        <v>44914</v>
      </c>
      <c r="F348" s="105">
        <f ca="1">DATEDIF(D:D,E:E,"D")</f>
        <v>167</v>
      </c>
      <c r="G348" s="109">
        <v>1109.96585</v>
      </c>
      <c r="H348" s="9">
        <f t="shared" si="21"/>
        <v>22.199317000000001</v>
      </c>
      <c r="I348" s="9">
        <f t="shared" ca="1" si="22"/>
        <v>61.781920173434997</v>
      </c>
      <c r="J348" s="109">
        <f t="shared" ca="1" si="23"/>
        <v>1193.9470871734352</v>
      </c>
      <c r="K348" s="128"/>
    </row>
    <row r="349" spans="1:11">
      <c r="A349" s="33" t="s">
        <v>15</v>
      </c>
      <c r="B349" s="108">
        <v>26562995272</v>
      </c>
      <c r="C349" s="97" t="s">
        <v>390</v>
      </c>
      <c r="D349" s="112">
        <v>44778</v>
      </c>
      <c r="E349" s="112">
        <f t="shared" ca="1" si="20"/>
        <v>44914</v>
      </c>
      <c r="F349" s="105">
        <f ca="1">DATEDIF(D:D,E:E,"D")</f>
        <v>136</v>
      </c>
      <c r="G349" s="109">
        <v>1109.96585</v>
      </c>
      <c r="H349" s="9">
        <f t="shared" si="21"/>
        <v>22.199317000000001</v>
      </c>
      <c r="I349" s="9">
        <f t="shared" ca="1" si="22"/>
        <v>50.313420021479999</v>
      </c>
      <c r="J349" s="109">
        <f t="shared" ca="1" si="23"/>
        <v>1182.4785870214801</v>
      </c>
      <c r="K349" s="127"/>
    </row>
    <row r="350" spans="1:11">
      <c r="A350" s="33" t="s">
        <v>15</v>
      </c>
      <c r="B350" s="108">
        <v>5789931200</v>
      </c>
      <c r="C350" s="97" t="s">
        <v>224</v>
      </c>
      <c r="D350" s="112">
        <v>44686</v>
      </c>
      <c r="E350" s="112">
        <f t="shared" ca="1" si="20"/>
        <v>44914</v>
      </c>
      <c r="F350" s="105">
        <f ca="1">DATEDIF(D:D,E:E,"D")</f>
        <v>228</v>
      </c>
      <c r="G350" s="109">
        <v>45.590950000000021</v>
      </c>
      <c r="H350" s="9">
        <f t="shared" si="21"/>
        <v>0.91181900000000038</v>
      </c>
      <c r="I350" s="9">
        <f t="shared" ca="1" si="22"/>
        <v>3.4645657087800008</v>
      </c>
      <c r="J350" s="109">
        <f t="shared" ca="1" si="23"/>
        <v>49.967334708780022</v>
      </c>
      <c r="K350" s="126">
        <f ca="1">SUM(J350:J351)</f>
        <v>1028.5353363814052</v>
      </c>
    </row>
    <row r="351" spans="1:11">
      <c r="A351" s="33" t="s">
        <v>15</v>
      </c>
      <c r="B351" s="108">
        <v>5789931200</v>
      </c>
      <c r="C351" s="97" t="s">
        <v>224</v>
      </c>
      <c r="D351" s="112">
        <v>44839</v>
      </c>
      <c r="E351" s="112">
        <f t="shared" ca="1" si="20"/>
        <v>44914</v>
      </c>
      <c r="F351" s="105">
        <f ca="1">DATEDIF(D:D,E:E,"D")</f>
        <v>75</v>
      </c>
      <c r="G351" s="109">
        <v>936.43095000000005</v>
      </c>
      <c r="H351" s="9">
        <f t="shared" si="21"/>
        <v>18.728619000000002</v>
      </c>
      <c r="I351" s="9">
        <f t="shared" ca="1" si="22"/>
        <v>23.408432672625</v>
      </c>
      <c r="J351" s="109">
        <f t="shared" ca="1" si="23"/>
        <v>978.56800167262509</v>
      </c>
      <c r="K351" s="127"/>
    </row>
    <row r="352" spans="1:11">
      <c r="A352" s="33" t="s">
        <v>15</v>
      </c>
      <c r="B352" s="108">
        <v>13600605291</v>
      </c>
      <c r="C352" s="97" t="s">
        <v>394</v>
      </c>
      <c r="D352" s="112">
        <v>44597</v>
      </c>
      <c r="E352" s="112">
        <f t="shared" ca="1" si="20"/>
        <v>44914</v>
      </c>
      <c r="F352" s="105">
        <f ca="1">DATEDIF(D:D,E:E,"D")</f>
        <v>317</v>
      </c>
      <c r="G352" s="109">
        <v>225.67999999999998</v>
      </c>
      <c r="H352" s="9">
        <f t="shared" si="21"/>
        <v>4.5135999999999994</v>
      </c>
      <c r="I352" s="9">
        <f t="shared" ca="1" si="22"/>
        <v>23.844468647999996</v>
      </c>
      <c r="J352" s="109">
        <f t="shared" ca="1" si="23"/>
        <v>254.03806864799998</v>
      </c>
      <c r="K352" s="126">
        <f ca="1">SUM(J352:J354)</f>
        <v>2064.7135204434899</v>
      </c>
    </row>
    <row r="353" spans="1:11">
      <c r="A353" s="33" t="s">
        <v>15</v>
      </c>
      <c r="B353" s="108">
        <v>13600605291</v>
      </c>
      <c r="C353" s="97" t="s">
        <v>394</v>
      </c>
      <c r="D353" s="112">
        <v>44625</v>
      </c>
      <c r="E353" s="112">
        <f t="shared" ca="1" si="20"/>
        <v>44914</v>
      </c>
      <c r="F353" s="105">
        <f ca="1">DATEDIF(D:D,E:E,"D")</f>
        <v>289</v>
      </c>
      <c r="G353" s="109">
        <v>814.76990000000001</v>
      </c>
      <c r="H353" s="9">
        <f t="shared" si="21"/>
        <v>16.295397999999999</v>
      </c>
      <c r="I353" s="9">
        <f t="shared" ca="1" si="22"/>
        <v>78.481651416630001</v>
      </c>
      <c r="J353" s="109">
        <f t="shared" ca="1" si="23"/>
        <v>909.54694941663001</v>
      </c>
      <c r="K353" s="128"/>
    </row>
    <row r="354" spans="1:11">
      <c r="A354" s="33" t="s">
        <v>15</v>
      </c>
      <c r="B354" s="108">
        <v>13600605291</v>
      </c>
      <c r="C354" s="97" t="s">
        <v>394</v>
      </c>
      <c r="D354" s="112">
        <v>44656</v>
      </c>
      <c r="E354" s="112">
        <f t="shared" ca="1" si="20"/>
        <v>44914</v>
      </c>
      <c r="F354" s="105">
        <f ca="1">DATEDIF(D:D,E:E,"D")</f>
        <v>258</v>
      </c>
      <c r="G354" s="109">
        <v>814.76990000000001</v>
      </c>
      <c r="H354" s="9">
        <f t="shared" si="21"/>
        <v>16.295397999999999</v>
      </c>
      <c r="I354" s="9">
        <f t="shared" ca="1" si="22"/>
        <v>70.063204378859993</v>
      </c>
      <c r="J354" s="109">
        <f t="shared" ca="1" si="23"/>
        <v>901.12850237885993</v>
      </c>
      <c r="K354" s="127"/>
    </row>
    <row r="355" spans="1:11">
      <c r="A355" s="5" t="s">
        <v>15</v>
      </c>
      <c r="B355" s="18">
        <v>18724990230</v>
      </c>
      <c r="C355" s="10" t="s">
        <v>59</v>
      </c>
      <c r="D355" s="100">
        <v>42614</v>
      </c>
      <c r="E355" s="100">
        <f t="shared" ca="1" si="20"/>
        <v>44914</v>
      </c>
      <c r="F355" s="105">
        <f ca="1">DATEDIF(D:D,E:E,"D")</f>
        <v>2300</v>
      </c>
      <c r="G355" s="22">
        <v>321.96771999999999</v>
      </c>
      <c r="H355" s="9">
        <f t="shared" si="21"/>
        <v>6.4393544</v>
      </c>
      <c r="I355" s="9">
        <f t="shared" ca="1" si="22"/>
        <v>246.81723447479996</v>
      </c>
      <c r="J355" s="9">
        <f t="shared" ca="1" si="23"/>
        <v>575.22430887479993</v>
      </c>
      <c r="K355" s="126">
        <f ca="1">SUM(J355:J365)</f>
        <v>6145.4665151579029</v>
      </c>
    </row>
    <row r="356" spans="1:11">
      <c r="A356" s="5" t="s">
        <v>15</v>
      </c>
      <c r="B356" s="18">
        <v>18724990230</v>
      </c>
      <c r="C356" s="10" t="s">
        <v>59</v>
      </c>
      <c r="D356" s="100">
        <v>42644</v>
      </c>
      <c r="E356" s="100">
        <f t="shared" ca="1" si="20"/>
        <v>44914</v>
      </c>
      <c r="F356" s="105">
        <f ca="1">DATEDIF(D:D,E:E,"D")</f>
        <v>2270</v>
      </c>
      <c r="G356" s="22">
        <v>321.96771999999999</v>
      </c>
      <c r="H356" s="9">
        <f t="shared" si="21"/>
        <v>6.4393544</v>
      </c>
      <c r="I356" s="9">
        <f t="shared" ca="1" si="22"/>
        <v>243.59787924251995</v>
      </c>
      <c r="J356" s="9">
        <f t="shared" ca="1" si="23"/>
        <v>572.00495364251992</v>
      </c>
      <c r="K356" s="128"/>
    </row>
    <row r="357" spans="1:11">
      <c r="A357" s="5" t="s">
        <v>15</v>
      </c>
      <c r="B357" s="18">
        <v>18724990230</v>
      </c>
      <c r="C357" s="10" t="s">
        <v>59</v>
      </c>
      <c r="D357" s="100">
        <v>42675</v>
      </c>
      <c r="E357" s="100">
        <f t="shared" ca="1" si="20"/>
        <v>44914</v>
      </c>
      <c r="F357" s="105">
        <f ca="1">DATEDIF(D:D,E:E,"D")</f>
        <v>2239</v>
      </c>
      <c r="G357" s="22">
        <v>321.96771999999999</v>
      </c>
      <c r="H357" s="9">
        <f t="shared" si="21"/>
        <v>6.4393544</v>
      </c>
      <c r="I357" s="9">
        <f t="shared" ca="1" si="22"/>
        <v>240.27121216916396</v>
      </c>
      <c r="J357" s="9">
        <f t="shared" ca="1" si="23"/>
        <v>568.6782865691639</v>
      </c>
      <c r="K357" s="128"/>
    </row>
    <row r="358" spans="1:11">
      <c r="A358" s="5" t="s">
        <v>15</v>
      </c>
      <c r="B358" s="18">
        <v>18724990230</v>
      </c>
      <c r="C358" s="10" t="s">
        <v>59</v>
      </c>
      <c r="D358" s="100">
        <v>42705</v>
      </c>
      <c r="E358" s="100">
        <f t="shared" ca="1" si="20"/>
        <v>44914</v>
      </c>
      <c r="F358" s="105">
        <f ca="1">DATEDIF(D:D,E:E,"D")</f>
        <v>2209</v>
      </c>
      <c r="G358" s="22">
        <v>321.96771999999999</v>
      </c>
      <c r="H358" s="9">
        <f t="shared" si="21"/>
        <v>6.4393544</v>
      </c>
      <c r="I358" s="9">
        <f t="shared" ca="1" si="22"/>
        <v>237.05185693688398</v>
      </c>
      <c r="J358" s="9">
        <f t="shared" ca="1" si="23"/>
        <v>565.45893133688401</v>
      </c>
      <c r="K358" s="128"/>
    </row>
    <row r="359" spans="1:11">
      <c r="A359" s="5" t="s">
        <v>15</v>
      </c>
      <c r="B359" s="18">
        <v>18724990230</v>
      </c>
      <c r="C359" s="10" t="s">
        <v>59</v>
      </c>
      <c r="D359" s="100">
        <v>42740</v>
      </c>
      <c r="E359" s="103">
        <f t="shared" ca="1" si="20"/>
        <v>44914</v>
      </c>
      <c r="F359" s="99">
        <f ca="1">DATEDIF(D:D,E:E,"D")</f>
        <v>2174</v>
      </c>
      <c r="G359" s="22">
        <v>321.96771999999999</v>
      </c>
      <c r="H359" s="9">
        <f t="shared" si="21"/>
        <v>6.4393544</v>
      </c>
      <c r="I359" s="9">
        <f t="shared" ca="1" si="22"/>
        <v>233.29594249922397</v>
      </c>
      <c r="J359" s="9">
        <f t="shared" ca="1" si="23"/>
        <v>561.70301689922394</v>
      </c>
      <c r="K359" s="128"/>
    </row>
    <row r="360" spans="1:11">
      <c r="A360" s="5" t="s">
        <v>15</v>
      </c>
      <c r="B360" s="18">
        <v>18724990230</v>
      </c>
      <c r="C360" s="10" t="s">
        <v>59</v>
      </c>
      <c r="D360" s="100">
        <v>42771</v>
      </c>
      <c r="E360" s="103">
        <f t="shared" ca="1" si="20"/>
        <v>44914</v>
      </c>
      <c r="F360" s="99">
        <f ca="1">DATEDIF(D:D,E:E,"D")</f>
        <v>2143</v>
      </c>
      <c r="G360" s="22">
        <v>321.96771999999999</v>
      </c>
      <c r="H360" s="9">
        <f t="shared" si="21"/>
        <v>6.4393544</v>
      </c>
      <c r="I360" s="9">
        <f t="shared" ca="1" si="22"/>
        <v>229.96927542586795</v>
      </c>
      <c r="J360" s="9">
        <f t="shared" ca="1" si="23"/>
        <v>558.37634982586792</v>
      </c>
      <c r="K360" s="128"/>
    </row>
    <row r="361" spans="1:11">
      <c r="A361" s="5" t="s">
        <v>15</v>
      </c>
      <c r="B361" s="18">
        <v>18724990230</v>
      </c>
      <c r="C361" s="10" t="s">
        <v>59</v>
      </c>
      <c r="D361" s="100">
        <v>42799</v>
      </c>
      <c r="E361" s="103">
        <f t="shared" ca="1" si="20"/>
        <v>44914</v>
      </c>
      <c r="F361" s="99">
        <f ca="1">DATEDIF(D:D,E:E,"D")</f>
        <v>2115</v>
      </c>
      <c r="G361" s="22">
        <v>321.96771999999999</v>
      </c>
      <c r="H361" s="9">
        <f t="shared" si="21"/>
        <v>6.4393544</v>
      </c>
      <c r="I361" s="9">
        <f t="shared" ca="1" si="22"/>
        <v>226.96454387573999</v>
      </c>
      <c r="J361" s="9">
        <f t="shared" ca="1" si="23"/>
        <v>555.37161827574005</v>
      </c>
      <c r="K361" s="128"/>
    </row>
    <row r="362" spans="1:11">
      <c r="A362" s="5" t="s">
        <v>15</v>
      </c>
      <c r="B362" s="18">
        <v>18724990230</v>
      </c>
      <c r="C362" s="10" t="s">
        <v>59</v>
      </c>
      <c r="D362" s="100">
        <v>42830</v>
      </c>
      <c r="E362" s="103">
        <f t="shared" ca="1" si="20"/>
        <v>44914</v>
      </c>
      <c r="F362" s="99">
        <f ca="1">DATEDIF(D:D,E:E,"D")</f>
        <v>2084</v>
      </c>
      <c r="G362" s="22">
        <v>321.96771999999999</v>
      </c>
      <c r="H362" s="9">
        <f t="shared" si="21"/>
        <v>6.4393544</v>
      </c>
      <c r="I362" s="9">
        <f t="shared" ca="1" si="22"/>
        <v>223.63787680238397</v>
      </c>
      <c r="J362" s="9">
        <f t="shared" ca="1" si="23"/>
        <v>552.04495120238403</v>
      </c>
      <c r="K362" s="128"/>
    </row>
    <row r="363" spans="1:11">
      <c r="A363" s="5" t="s">
        <v>15</v>
      </c>
      <c r="B363" s="18">
        <v>18724990230</v>
      </c>
      <c r="C363" s="10" t="s">
        <v>59</v>
      </c>
      <c r="D363" s="100">
        <v>42860</v>
      </c>
      <c r="E363" s="103">
        <f t="shared" ca="1" si="20"/>
        <v>44914</v>
      </c>
      <c r="F363" s="99">
        <f ca="1">DATEDIF(D:D,E:E,"D")</f>
        <v>2054</v>
      </c>
      <c r="G363" s="22">
        <v>321.96771999999999</v>
      </c>
      <c r="H363" s="9">
        <f t="shared" si="21"/>
        <v>6.4393544</v>
      </c>
      <c r="I363" s="9">
        <f t="shared" ca="1" si="22"/>
        <v>220.41852157010396</v>
      </c>
      <c r="J363" s="9">
        <f t="shared" ca="1" si="23"/>
        <v>548.8255959701039</v>
      </c>
      <c r="K363" s="128"/>
    </row>
    <row r="364" spans="1:11">
      <c r="A364" s="5" t="s">
        <v>15</v>
      </c>
      <c r="B364" s="18">
        <v>18724990230</v>
      </c>
      <c r="C364" s="10" t="s">
        <v>59</v>
      </c>
      <c r="D364" s="100">
        <v>42891</v>
      </c>
      <c r="E364" s="103">
        <f t="shared" ca="1" si="20"/>
        <v>44914</v>
      </c>
      <c r="F364" s="99">
        <f ca="1">DATEDIF(D:D,E:E,"D")</f>
        <v>2023</v>
      </c>
      <c r="G364" s="22">
        <v>321.96771999999999</v>
      </c>
      <c r="H364" s="9">
        <f t="shared" si="21"/>
        <v>6.4393544</v>
      </c>
      <c r="I364" s="9">
        <f t="shared" ca="1" si="22"/>
        <v>217.09185449674797</v>
      </c>
      <c r="J364" s="9">
        <f t="shared" ca="1" si="23"/>
        <v>545.498928896748</v>
      </c>
      <c r="K364" s="128"/>
    </row>
    <row r="365" spans="1:11">
      <c r="A365" s="5" t="s">
        <v>15</v>
      </c>
      <c r="B365" s="18">
        <v>18724990230</v>
      </c>
      <c r="C365" s="10" t="s">
        <v>59</v>
      </c>
      <c r="D365" s="100">
        <v>42921</v>
      </c>
      <c r="E365" s="103">
        <f t="shared" ca="1" si="20"/>
        <v>44914</v>
      </c>
      <c r="F365" s="99">
        <f ca="1">DATEDIF(D:D,E:E,"D")</f>
        <v>1993</v>
      </c>
      <c r="G365" s="22">
        <v>321.96771999999999</v>
      </c>
      <c r="H365" s="9">
        <f t="shared" si="21"/>
        <v>6.4393544</v>
      </c>
      <c r="I365" s="9">
        <f t="shared" ca="1" si="22"/>
        <v>213.87249926446799</v>
      </c>
      <c r="J365" s="9">
        <f t="shared" ca="1" si="23"/>
        <v>542.27957366446799</v>
      </c>
      <c r="K365" s="127"/>
    </row>
    <row r="366" spans="1:11">
      <c r="A366" s="5" t="s">
        <v>15</v>
      </c>
      <c r="B366" s="18">
        <v>3626750230</v>
      </c>
      <c r="C366" s="10" t="s">
        <v>86</v>
      </c>
      <c r="D366" s="100">
        <v>43774</v>
      </c>
      <c r="E366" s="100">
        <f t="shared" ca="1" si="20"/>
        <v>44914</v>
      </c>
      <c r="F366" s="99">
        <f ca="1">DATEDIF(D:D,E:E,"D")</f>
        <v>1140</v>
      </c>
      <c r="G366" s="29">
        <v>421.11764100000005</v>
      </c>
      <c r="H366" s="9">
        <f t="shared" si="21"/>
        <v>8.4223528200000004</v>
      </c>
      <c r="I366" s="9">
        <f t="shared" ca="1" si="22"/>
        <v>160.008701109642</v>
      </c>
      <c r="J366" s="24">
        <f t="shared" ca="1" si="23"/>
        <v>589.54869492964212</v>
      </c>
      <c r="K366" s="126">
        <f ca="1">SUM(J366:J367)</f>
        <v>1174.8866345669253</v>
      </c>
    </row>
    <row r="367" spans="1:11">
      <c r="A367" s="5" t="s">
        <v>15</v>
      </c>
      <c r="B367" s="18">
        <v>3626750230</v>
      </c>
      <c r="C367" s="10" t="s">
        <v>86</v>
      </c>
      <c r="D367" s="100">
        <v>43804</v>
      </c>
      <c r="E367" s="100">
        <f t="shared" ca="1" si="20"/>
        <v>44914</v>
      </c>
      <c r="F367" s="99">
        <f ca="1">DATEDIF(D:D,E:E,"D")</f>
        <v>1110</v>
      </c>
      <c r="G367" s="29">
        <v>421.11764100000005</v>
      </c>
      <c r="H367" s="9">
        <f t="shared" si="21"/>
        <v>8.4223528200000004</v>
      </c>
      <c r="I367" s="9">
        <f t="shared" ca="1" si="22"/>
        <v>155.79794581728302</v>
      </c>
      <c r="J367" s="24">
        <f t="shared" ca="1" si="23"/>
        <v>585.33793963728306</v>
      </c>
      <c r="K367" s="127"/>
    </row>
    <row r="368" spans="1:11">
      <c r="A368" s="33" t="s">
        <v>15</v>
      </c>
      <c r="B368" s="36">
        <v>5521802894</v>
      </c>
      <c r="C368" s="61" t="s">
        <v>229</v>
      </c>
      <c r="D368" s="100">
        <v>44474</v>
      </c>
      <c r="E368" s="100">
        <f t="shared" ca="1" si="20"/>
        <v>44914</v>
      </c>
      <c r="F368" s="99">
        <f ca="1">DATEDIF(D:D,E:E,"D")</f>
        <v>440</v>
      </c>
      <c r="G368" s="19">
        <v>486.32</v>
      </c>
      <c r="H368" s="9">
        <f t="shared" si="21"/>
        <v>9.7263999999999999</v>
      </c>
      <c r="I368" s="9">
        <f t="shared" ca="1" si="22"/>
        <v>71.319800639999983</v>
      </c>
      <c r="J368" s="19">
        <f t="shared" ca="1" si="23"/>
        <v>567.36620063999999</v>
      </c>
      <c r="K368" s="126">
        <f ca="1">SUM(J368:J369)</f>
        <v>1650.179755814715</v>
      </c>
    </row>
    <row r="369" spans="1:11">
      <c r="A369" s="33" t="s">
        <v>15</v>
      </c>
      <c r="B369" s="36">
        <v>5521802894</v>
      </c>
      <c r="C369" s="61" t="s">
        <v>229</v>
      </c>
      <c r="D369" s="100">
        <v>44505</v>
      </c>
      <c r="E369" s="100">
        <f t="shared" ca="1" si="20"/>
        <v>44914</v>
      </c>
      <c r="F369" s="99">
        <f ca="1">DATEDIF(D:D,E:E,"D")</f>
        <v>409</v>
      </c>
      <c r="G369" s="19">
        <v>936.43095000000005</v>
      </c>
      <c r="H369" s="9">
        <f t="shared" si="21"/>
        <v>18.728619000000002</v>
      </c>
      <c r="I369" s="9">
        <f t="shared" ca="1" si="22"/>
        <v>127.653986174715</v>
      </c>
      <c r="J369" s="19">
        <f t="shared" ca="1" si="23"/>
        <v>1082.813555174715</v>
      </c>
      <c r="K369" s="127"/>
    </row>
    <row r="370" spans="1:11">
      <c r="A370" s="5" t="s">
        <v>15</v>
      </c>
      <c r="B370" s="18">
        <v>10867449268</v>
      </c>
      <c r="C370" s="10" t="s">
        <v>60</v>
      </c>
      <c r="D370" s="100">
        <v>42644</v>
      </c>
      <c r="E370" s="100">
        <f t="shared" ca="1" si="20"/>
        <v>44914</v>
      </c>
      <c r="F370" s="99">
        <f ca="1">DATEDIF(D:D,E:E,"D")</f>
        <v>2270</v>
      </c>
      <c r="G370" s="23">
        <v>487.27151999999995</v>
      </c>
      <c r="H370" s="9">
        <f t="shared" si="21"/>
        <v>9.7454304</v>
      </c>
      <c r="I370" s="9">
        <f t="shared" ca="1" si="22"/>
        <v>368.66524658831992</v>
      </c>
      <c r="J370" s="9">
        <f t="shared" ca="1" si="23"/>
        <v>865.6821969883199</v>
      </c>
      <c r="K370" s="126">
        <f ca="1">SUM(J370:J379)</f>
        <v>8430.1009636112631</v>
      </c>
    </row>
    <row r="371" spans="1:11">
      <c r="A371" s="5" t="s">
        <v>15</v>
      </c>
      <c r="B371" s="18">
        <v>10867449268</v>
      </c>
      <c r="C371" s="10" t="s">
        <v>60</v>
      </c>
      <c r="D371" s="100">
        <v>42675</v>
      </c>
      <c r="E371" s="100">
        <f t="shared" ca="1" si="20"/>
        <v>44914</v>
      </c>
      <c r="F371" s="99">
        <f ca="1">DATEDIF(D:D,E:E,"D")</f>
        <v>2239</v>
      </c>
      <c r="G371" s="23">
        <v>487.27151999999995</v>
      </c>
      <c r="H371" s="9">
        <f t="shared" si="21"/>
        <v>9.7454304</v>
      </c>
      <c r="I371" s="9">
        <f t="shared" ca="1" si="22"/>
        <v>363.63061106222392</v>
      </c>
      <c r="J371" s="9">
        <f t="shared" ca="1" si="23"/>
        <v>860.64756146222385</v>
      </c>
      <c r="K371" s="128"/>
    </row>
    <row r="372" spans="1:11">
      <c r="A372" s="5" t="s">
        <v>15</v>
      </c>
      <c r="B372" s="18">
        <v>10867449268</v>
      </c>
      <c r="C372" s="10" t="s">
        <v>60</v>
      </c>
      <c r="D372" s="100">
        <v>42705</v>
      </c>
      <c r="E372" s="100">
        <f t="shared" ca="1" si="20"/>
        <v>44914</v>
      </c>
      <c r="F372" s="99">
        <f ca="1">DATEDIF(D:D,E:E,"D")</f>
        <v>2209</v>
      </c>
      <c r="G372" s="23">
        <v>487.27151999999995</v>
      </c>
      <c r="H372" s="9">
        <f t="shared" si="21"/>
        <v>9.7454304</v>
      </c>
      <c r="I372" s="9">
        <f t="shared" ca="1" si="22"/>
        <v>358.75838313374396</v>
      </c>
      <c r="J372" s="9">
        <f t="shared" ca="1" si="23"/>
        <v>855.77533353374383</v>
      </c>
      <c r="K372" s="128"/>
    </row>
    <row r="373" spans="1:11">
      <c r="A373" s="5" t="s">
        <v>15</v>
      </c>
      <c r="B373" s="18">
        <v>10867449268</v>
      </c>
      <c r="C373" s="10" t="s">
        <v>60</v>
      </c>
      <c r="D373" s="100">
        <v>42740</v>
      </c>
      <c r="E373" s="103">
        <f t="shared" ca="1" si="20"/>
        <v>44914</v>
      </c>
      <c r="F373" s="99">
        <f ca="1">DATEDIF(D:D,E:E,"D")</f>
        <v>2174</v>
      </c>
      <c r="G373" s="23">
        <v>487.27151999999995</v>
      </c>
      <c r="H373" s="9">
        <f t="shared" si="21"/>
        <v>9.7454304</v>
      </c>
      <c r="I373" s="9">
        <f t="shared" ca="1" si="22"/>
        <v>353.07411721718393</v>
      </c>
      <c r="J373" s="9">
        <f t="shared" ca="1" si="23"/>
        <v>850.09106761718385</v>
      </c>
      <c r="K373" s="128"/>
    </row>
    <row r="374" spans="1:11">
      <c r="A374" s="5" t="s">
        <v>15</v>
      </c>
      <c r="B374" s="18">
        <v>10867449268</v>
      </c>
      <c r="C374" s="10" t="s">
        <v>60</v>
      </c>
      <c r="D374" s="100">
        <v>42771</v>
      </c>
      <c r="E374" s="103">
        <f t="shared" ca="1" si="20"/>
        <v>44914</v>
      </c>
      <c r="F374" s="99">
        <f ca="1">DATEDIF(D:D,E:E,"D")</f>
        <v>2143</v>
      </c>
      <c r="G374" s="23">
        <v>487.27151999999995</v>
      </c>
      <c r="H374" s="9">
        <f t="shared" si="21"/>
        <v>9.7454304</v>
      </c>
      <c r="I374" s="9">
        <f t="shared" ca="1" si="22"/>
        <v>348.03948169108793</v>
      </c>
      <c r="J374" s="9">
        <f t="shared" ca="1" si="23"/>
        <v>845.0564320910878</v>
      </c>
      <c r="K374" s="128"/>
    </row>
    <row r="375" spans="1:11">
      <c r="A375" s="5" t="s">
        <v>15</v>
      </c>
      <c r="B375" s="18">
        <v>10867449268</v>
      </c>
      <c r="C375" s="10" t="s">
        <v>60</v>
      </c>
      <c r="D375" s="100">
        <v>42799</v>
      </c>
      <c r="E375" s="103">
        <f t="shared" ca="1" si="20"/>
        <v>44914</v>
      </c>
      <c r="F375" s="99">
        <f ca="1">DATEDIF(D:D,E:E,"D")</f>
        <v>2115</v>
      </c>
      <c r="G375" s="23">
        <v>487.27151999999995</v>
      </c>
      <c r="H375" s="9">
        <f t="shared" si="21"/>
        <v>9.7454304</v>
      </c>
      <c r="I375" s="9">
        <f t="shared" ca="1" si="22"/>
        <v>343.49206895783993</v>
      </c>
      <c r="J375" s="9">
        <f t="shared" ca="1" si="23"/>
        <v>840.50901935783986</v>
      </c>
      <c r="K375" s="128"/>
    </row>
    <row r="376" spans="1:11">
      <c r="A376" s="5" t="s">
        <v>15</v>
      </c>
      <c r="B376" s="18">
        <v>10867449268</v>
      </c>
      <c r="C376" s="10" t="s">
        <v>60</v>
      </c>
      <c r="D376" s="100">
        <v>42830</v>
      </c>
      <c r="E376" s="103">
        <f t="shared" ca="1" si="20"/>
        <v>44914</v>
      </c>
      <c r="F376" s="99">
        <f ca="1">DATEDIF(D:D,E:E,"D")</f>
        <v>2084</v>
      </c>
      <c r="G376" s="23">
        <v>487.27151999999995</v>
      </c>
      <c r="H376" s="9">
        <f t="shared" si="21"/>
        <v>9.7454304</v>
      </c>
      <c r="I376" s="9">
        <f t="shared" ca="1" si="22"/>
        <v>338.45743343174394</v>
      </c>
      <c r="J376" s="9">
        <f t="shared" ca="1" si="23"/>
        <v>835.47438383174381</v>
      </c>
      <c r="K376" s="128"/>
    </row>
    <row r="377" spans="1:11">
      <c r="A377" s="5" t="s">
        <v>15</v>
      </c>
      <c r="B377" s="18">
        <v>10867449268</v>
      </c>
      <c r="C377" s="10" t="s">
        <v>60</v>
      </c>
      <c r="D377" s="100">
        <v>42860</v>
      </c>
      <c r="E377" s="103">
        <f t="shared" ca="1" si="20"/>
        <v>44914</v>
      </c>
      <c r="F377" s="99">
        <f ca="1">DATEDIF(D:D,E:E,"D")</f>
        <v>2054</v>
      </c>
      <c r="G377" s="23">
        <v>487.27151999999995</v>
      </c>
      <c r="H377" s="9">
        <f t="shared" si="21"/>
        <v>9.7454304</v>
      </c>
      <c r="I377" s="9">
        <f t="shared" ca="1" si="22"/>
        <v>333.58520550326392</v>
      </c>
      <c r="J377" s="9">
        <f t="shared" ca="1" si="23"/>
        <v>830.60215590326379</v>
      </c>
      <c r="K377" s="128"/>
    </row>
    <row r="378" spans="1:11">
      <c r="A378" s="5" t="s">
        <v>15</v>
      </c>
      <c r="B378" s="18">
        <v>10867449268</v>
      </c>
      <c r="C378" s="10" t="s">
        <v>60</v>
      </c>
      <c r="D378" s="100">
        <v>42891</v>
      </c>
      <c r="E378" s="103">
        <f t="shared" ca="1" si="20"/>
        <v>44914</v>
      </c>
      <c r="F378" s="99">
        <f ca="1">DATEDIF(D:D,E:E,"D")</f>
        <v>2023</v>
      </c>
      <c r="G378" s="23">
        <v>487.27151999999995</v>
      </c>
      <c r="H378" s="9">
        <f t="shared" si="21"/>
        <v>9.7454304</v>
      </c>
      <c r="I378" s="9">
        <f t="shared" ca="1" si="22"/>
        <v>328.55056997716798</v>
      </c>
      <c r="J378" s="9">
        <f t="shared" ca="1" si="23"/>
        <v>825.56752037716797</v>
      </c>
      <c r="K378" s="128"/>
    </row>
    <row r="379" spans="1:11">
      <c r="A379" s="5" t="s">
        <v>15</v>
      </c>
      <c r="B379" s="18">
        <v>10867449268</v>
      </c>
      <c r="C379" s="10" t="s">
        <v>60</v>
      </c>
      <c r="D379" s="100">
        <v>42921</v>
      </c>
      <c r="E379" s="103">
        <f t="shared" ca="1" si="20"/>
        <v>44914</v>
      </c>
      <c r="F379" s="99">
        <f ca="1">DATEDIF(D:D,E:E,"D")</f>
        <v>1993</v>
      </c>
      <c r="G379" s="23">
        <v>487.27151999999995</v>
      </c>
      <c r="H379" s="9">
        <f t="shared" si="21"/>
        <v>9.7454304</v>
      </c>
      <c r="I379" s="9">
        <f t="shared" ca="1" si="22"/>
        <v>323.67834204868797</v>
      </c>
      <c r="J379" s="9">
        <f t="shared" ca="1" si="23"/>
        <v>820.69529244868795</v>
      </c>
      <c r="K379" s="127"/>
    </row>
    <row r="380" spans="1:11">
      <c r="A380" s="5" t="s">
        <v>15</v>
      </c>
      <c r="B380" s="18">
        <v>21276900287</v>
      </c>
      <c r="C380" s="10" t="s">
        <v>61</v>
      </c>
      <c r="D380" s="100">
        <v>42587</v>
      </c>
      <c r="E380" s="100">
        <f t="shared" ref="E380:E441" ca="1" si="24">TODAY()</f>
        <v>44914</v>
      </c>
      <c r="F380" s="99">
        <f ca="1">DATEDIF(D:D,E:E,"D")</f>
        <v>2327</v>
      </c>
      <c r="G380" s="23">
        <v>423.71</v>
      </c>
      <c r="H380" s="9">
        <f t="shared" ref="H380:H441" si="25">G380*2%</f>
        <v>8.4741999999999997</v>
      </c>
      <c r="I380" s="9">
        <f t="shared" ref="I380:I441" ca="1" si="26">F380*0.03333%*G380</f>
        <v>328.62485756099994</v>
      </c>
      <c r="J380" s="9">
        <f t="shared" ref="J380:J441" ca="1" si="27">SUM(G380:I380)</f>
        <v>760.80905756099992</v>
      </c>
      <c r="K380" s="126">
        <f ca="1">SUM(J380:J388)</f>
        <v>7499.6603038067742</v>
      </c>
    </row>
    <row r="381" spans="1:11">
      <c r="A381" s="5" t="s">
        <v>15</v>
      </c>
      <c r="B381" s="18">
        <v>21276900287</v>
      </c>
      <c r="C381" s="10" t="s">
        <v>61</v>
      </c>
      <c r="D381" s="100">
        <v>42675</v>
      </c>
      <c r="E381" s="100">
        <f t="shared" ca="1" si="24"/>
        <v>44914</v>
      </c>
      <c r="F381" s="99">
        <f ca="1">DATEDIF(D:D,E:E,"D")</f>
        <v>2239</v>
      </c>
      <c r="G381" s="22">
        <v>487.27151999999995</v>
      </c>
      <c r="H381" s="9">
        <f t="shared" si="25"/>
        <v>9.7454304</v>
      </c>
      <c r="I381" s="9">
        <f t="shared" ca="1" si="26"/>
        <v>363.63061106222392</v>
      </c>
      <c r="J381" s="9">
        <f t="shared" ca="1" si="27"/>
        <v>860.64756146222385</v>
      </c>
      <c r="K381" s="128"/>
    </row>
    <row r="382" spans="1:11">
      <c r="A382" s="5" t="s">
        <v>15</v>
      </c>
      <c r="B382" s="18">
        <v>21276900287</v>
      </c>
      <c r="C382" s="10" t="s">
        <v>61</v>
      </c>
      <c r="D382" s="100">
        <v>42705</v>
      </c>
      <c r="E382" s="100">
        <f t="shared" ca="1" si="24"/>
        <v>44914</v>
      </c>
      <c r="F382" s="99">
        <f ca="1">DATEDIF(D:D,E:E,"D")</f>
        <v>2209</v>
      </c>
      <c r="G382" s="22">
        <v>487.27151999999995</v>
      </c>
      <c r="H382" s="9">
        <f t="shared" si="25"/>
        <v>9.7454304</v>
      </c>
      <c r="I382" s="9">
        <f t="shared" ca="1" si="26"/>
        <v>358.75838313374396</v>
      </c>
      <c r="J382" s="9">
        <f t="shared" ca="1" si="27"/>
        <v>855.77533353374383</v>
      </c>
      <c r="K382" s="128"/>
    </row>
    <row r="383" spans="1:11">
      <c r="A383" s="5" t="s">
        <v>15</v>
      </c>
      <c r="B383" s="18">
        <v>21276900287</v>
      </c>
      <c r="C383" s="10" t="s">
        <v>61</v>
      </c>
      <c r="D383" s="100">
        <v>42740</v>
      </c>
      <c r="E383" s="103">
        <f t="shared" ca="1" si="24"/>
        <v>44914</v>
      </c>
      <c r="F383" s="99">
        <f ca="1">DATEDIF(D:D,E:E,"D")</f>
        <v>2174</v>
      </c>
      <c r="G383" s="22">
        <v>487.27151999999995</v>
      </c>
      <c r="H383" s="9">
        <f t="shared" si="25"/>
        <v>9.7454304</v>
      </c>
      <c r="I383" s="9">
        <f t="shared" ca="1" si="26"/>
        <v>353.07411721718393</v>
      </c>
      <c r="J383" s="9">
        <f t="shared" ca="1" si="27"/>
        <v>850.09106761718385</v>
      </c>
      <c r="K383" s="128"/>
    </row>
    <row r="384" spans="1:11">
      <c r="A384" s="5" t="s">
        <v>15</v>
      </c>
      <c r="B384" s="18">
        <v>21276900287</v>
      </c>
      <c r="C384" s="10" t="s">
        <v>61</v>
      </c>
      <c r="D384" s="100">
        <v>42771</v>
      </c>
      <c r="E384" s="103">
        <f t="shared" ca="1" si="24"/>
        <v>44914</v>
      </c>
      <c r="F384" s="99">
        <f ca="1">DATEDIF(D:D,E:E,"D")</f>
        <v>2143</v>
      </c>
      <c r="G384" s="22">
        <v>487.27151999999995</v>
      </c>
      <c r="H384" s="9">
        <f t="shared" si="25"/>
        <v>9.7454304</v>
      </c>
      <c r="I384" s="9">
        <f t="shared" ca="1" si="26"/>
        <v>348.03948169108793</v>
      </c>
      <c r="J384" s="9">
        <f t="shared" ca="1" si="27"/>
        <v>845.0564320910878</v>
      </c>
      <c r="K384" s="128"/>
    </row>
    <row r="385" spans="1:11">
      <c r="A385" s="5" t="s">
        <v>15</v>
      </c>
      <c r="B385" s="18">
        <v>21276900287</v>
      </c>
      <c r="C385" s="10" t="s">
        <v>61</v>
      </c>
      <c r="D385" s="100">
        <v>42799</v>
      </c>
      <c r="E385" s="103">
        <f t="shared" ca="1" si="24"/>
        <v>44914</v>
      </c>
      <c r="F385" s="99">
        <f ca="1">DATEDIF(D:D,E:E,"D")</f>
        <v>2115</v>
      </c>
      <c r="G385" s="22">
        <v>487.27151999999995</v>
      </c>
      <c r="H385" s="9">
        <f t="shared" si="25"/>
        <v>9.7454304</v>
      </c>
      <c r="I385" s="9">
        <f t="shared" ca="1" si="26"/>
        <v>343.49206895783993</v>
      </c>
      <c r="J385" s="9">
        <f t="shared" ca="1" si="27"/>
        <v>840.50901935783986</v>
      </c>
      <c r="K385" s="128"/>
    </row>
    <row r="386" spans="1:11">
      <c r="A386" s="5" t="s">
        <v>15</v>
      </c>
      <c r="B386" s="18">
        <v>21276900287</v>
      </c>
      <c r="C386" s="10" t="s">
        <v>61</v>
      </c>
      <c r="D386" s="100">
        <v>42830</v>
      </c>
      <c r="E386" s="103">
        <f t="shared" ca="1" si="24"/>
        <v>44914</v>
      </c>
      <c r="F386" s="99">
        <f ca="1">DATEDIF(D:D,E:E,"D")</f>
        <v>2084</v>
      </c>
      <c r="G386" s="22">
        <v>487.27151999999995</v>
      </c>
      <c r="H386" s="9">
        <f t="shared" si="25"/>
        <v>9.7454304</v>
      </c>
      <c r="I386" s="9">
        <f t="shared" ca="1" si="26"/>
        <v>338.45743343174394</v>
      </c>
      <c r="J386" s="9">
        <f t="shared" ca="1" si="27"/>
        <v>835.47438383174381</v>
      </c>
      <c r="K386" s="128"/>
    </row>
    <row r="387" spans="1:11">
      <c r="A387" s="5" t="s">
        <v>15</v>
      </c>
      <c r="B387" s="18">
        <v>21276900287</v>
      </c>
      <c r="C387" s="10" t="s">
        <v>61</v>
      </c>
      <c r="D387" s="100">
        <v>42860</v>
      </c>
      <c r="E387" s="103">
        <f t="shared" ca="1" si="24"/>
        <v>44914</v>
      </c>
      <c r="F387" s="99">
        <f ca="1">DATEDIF(D:D,E:E,"D")</f>
        <v>2054</v>
      </c>
      <c r="G387" s="22">
        <v>487.27151999999995</v>
      </c>
      <c r="H387" s="9">
        <f t="shared" si="25"/>
        <v>9.7454304</v>
      </c>
      <c r="I387" s="9">
        <f t="shared" ca="1" si="26"/>
        <v>333.58520550326392</v>
      </c>
      <c r="J387" s="9">
        <f t="shared" ca="1" si="27"/>
        <v>830.60215590326379</v>
      </c>
      <c r="K387" s="128"/>
    </row>
    <row r="388" spans="1:11">
      <c r="A388" s="5" t="s">
        <v>15</v>
      </c>
      <c r="B388" s="18">
        <v>21276900287</v>
      </c>
      <c r="C388" s="10" t="s">
        <v>61</v>
      </c>
      <c r="D388" s="100">
        <v>42921</v>
      </c>
      <c r="E388" s="103">
        <f t="shared" ca="1" si="24"/>
        <v>44914</v>
      </c>
      <c r="F388" s="99">
        <f ca="1">DATEDIF(D:D,E:E,"D")</f>
        <v>1993</v>
      </c>
      <c r="G388" s="22">
        <v>487.27151999999995</v>
      </c>
      <c r="H388" s="9">
        <f t="shared" si="25"/>
        <v>9.7454304</v>
      </c>
      <c r="I388" s="9">
        <f t="shared" ca="1" si="26"/>
        <v>323.67834204868797</v>
      </c>
      <c r="J388" s="9">
        <f t="shared" ca="1" si="27"/>
        <v>820.69529244868795</v>
      </c>
      <c r="K388" s="127"/>
    </row>
    <row r="389" spans="1:11">
      <c r="A389" s="5" t="s">
        <v>15</v>
      </c>
      <c r="B389" s="18">
        <v>14784521291</v>
      </c>
      <c r="C389" s="10" t="s">
        <v>87</v>
      </c>
      <c r="D389" s="100">
        <v>42374</v>
      </c>
      <c r="E389" s="100">
        <f t="shared" ca="1" si="24"/>
        <v>44914</v>
      </c>
      <c r="F389" s="99">
        <f ca="1">DATEDIF(D:D,E:E,"D")</f>
        <v>2540</v>
      </c>
      <c r="G389" s="31">
        <v>279.97000000000003</v>
      </c>
      <c r="H389" s="9">
        <f t="shared" si="25"/>
        <v>5.599400000000001</v>
      </c>
      <c r="I389" s="9">
        <f t="shared" ca="1" si="26"/>
        <v>237.01756254</v>
      </c>
      <c r="J389" s="9">
        <f t="shared" ca="1" si="27"/>
        <v>522.58696254000006</v>
      </c>
      <c r="K389" s="126">
        <f ca="1">SUM(J389:J393)</f>
        <v>2584.6606703970001</v>
      </c>
    </row>
    <row r="390" spans="1:11">
      <c r="A390" s="5" t="s">
        <v>15</v>
      </c>
      <c r="B390" s="18">
        <v>14784521291</v>
      </c>
      <c r="C390" s="10" t="s">
        <v>87</v>
      </c>
      <c r="D390" s="100">
        <v>42405</v>
      </c>
      <c r="E390" s="100">
        <f t="shared" ca="1" si="24"/>
        <v>44914</v>
      </c>
      <c r="F390" s="99">
        <f ca="1">DATEDIF(D:D,E:E,"D")</f>
        <v>2509</v>
      </c>
      <c r="G390" s="31">
        <v>279.97000000000003</v>
      </c>
      <c r="H390" s="9">
        <f t="shared" si="25"/>
        <v>5.599400000000001</v>
      </c>
      <c r="I390" s="9">
        <f t="shared" ca="1" si="26"/>
        <v>234.124828509</v>
      </c>
      <c r="J390" s="9">
        <f t="shared" ca="1" si="27"/>
        <v>519.69422850900003</v>
      </c>
      <c r="K390" s="128"/>
    </row>
    <row r="391" spans="1:11">
      <c r="A391" s="5" t="s">
        <v>15</v>
      </c>
      <c r="B391" s="18">
        <v>14784521291</v>
      </c>
      <c r="C391" s="10" t="s">
        <v>87</v>
      </c>
      <c r="D391" s="100">
        <v>42434</v>
      </c>
      <c r="E391" s="100">
        <f t="shared" ca="1" si="24"/>
        <v>44914</v>
      </c>
      <c r="F391" s="99">
        <f ca="1">DATEDIF(D:D,E:E,"D")</f>
        <v>2480</v>
      </c>
      <c r="G391" s="31">
        <v>279.97000000000003</v>
      </c>
      <c r="H391" s="9">
        <f t="shared" si="25"/>
        <v>5.599400000000001</v>
      </c>
      <c r="I391" s="9">
        <f t="shared" ca="1" si="26"/>
        <v>231.41872247999999</v>
      </c>
      <c r="J391" s="9">
        <f t="shared" ca="1" si="27"/>
        <v>516.98812248000002</v>
      </c>
      <c r="K391" s="128"/>
    </row>
    <row r="392" spans="1:11">
      <c r="A392" s="5" t="s">
        <v>15</v>
      </c>
      <c r="B392" s="18">
        <v>14784521291</v>
      </c>
      <c r="C392" s="10" t="s">
        <v>87</v>
      </c>
      <c r="D392" s="100">
        <v>42465</v>
      </c>
      <c r="E392" s="100">
        <f t="shared" ca="1" si="24"/>
        <v>44914</v>
      </c>
      <c r="F392" s="105">
        <f ca="1">DATEDIF(D:D,E:E,"D")</f>
        <v>2449</v>
      </c>
      <c r="G392" s="31">
        <v>279.97000000000003</v>
      </c>
      <c r="H392" s="9">
        <f t="shared" si="25"/>
        <v>5.599400000000001</v>
      </c>
      <c r="I392" s="9">
        <f t="shared" ca="1" si="26"/>
        <v>228.52598844900001</v>
      </c>
      <c r="J392" s="9">
        <f t="shared" ca="1" si="27"/>
        <v>514.09538844899998</v>
      </c>
      <c r="K392" s="128"/>
    </row>
    <row r="393" spans="1:11">
      <c r="A393" s="5" t="s">
        <v>15</v>
      </c>
      <c r="B393" s="18">
        <v>14784521291</v>
      </c>
      <c r="C393" s="10" t="s">
        <v>87</v>
      </c>
      <c r="D393" s="100">
        <v>42495</v>
      </c>
      <c r="E393" s="100">
        <f t="shared" ca="1" si="24"/>
        <v>44914</v>
      </c>
      <c r="F393" s="105">
        <f ca="1">DATEDIF(D:D,E:E,"D")</f>
        <v>2419</v>
      </c>
      <c r="G393" s="31">
        <v>279.97000000000003</v>
      </c>
      <c r="H393" s="9">
        <f t="shared" si="25"/>
        <v>5.599400000000001</v>
      </c>
      <c r="I393" s="9">
        <f t="shared" ca="1" si="26"/>
        <v>225.72656841900002</v>
      </c>
      <c r="J393" s="9">
        <f t="shared" ca="1" si="27"/>
        <v>511.29596841900002</v>
      </c>
      <c r="K393" s="127"/>
    </row>
    <row r="394" spans="1:11">
      <c r="A394" s="33" t="s">
        <v>15</v>
      </c>
      <c r="B394" s="108">
        <v>8366578291</v>
      </c>
      <c r="C394" s="97" t="s">
        <v>236</v>
      </c>
      <c r="D394" s="112">
        <v>44656</v>
      </c>
      <c r="E394" s="112">
        <f t="shared" ca="1" si="24"/>
        <v>44914</v>
      </c>
      <c r="F394" s="105">
        <f ca="1">DATEDIF(D:D,E:E,"D")</f>
        <v>258</v>
      </c>
      <c r="G394" s="109">
        <v>1161.9887000000001</v>
      </c>
      <c r="H394" s="9">
        <f t="shared" si="25"/>
        <v>23.239774000000004</v>
      </c>
      <c r="I394" s="9">
        <f t="shared" ca="1" si="26"/>
        <v>99.92103509718001</v>
      </c>
      <c r="J394" s="109">
        <f t="shared" ca="1" si="27"/>
        <v>1285.14950909718</v>
      </c>
      <c r="K394" s="126">
        <f ca="1">SUM(J394:J396)</f>
        <v>4064.6374075239301</v>
      </c>
    </row>
    <row r="395" spans="1:11">
      <c r="A395" s="33" t="s">
        <v>15</v>
      </c>
      <c r="B395" s="108">
        <v>8366578291</v>
      </c>
      <c r="C395" s="97" t="s">
        <v>236</v>
      </c>
      <c r="D395" s="112">
        <v>44686</v>
      </c>
      <c r="E395" s="112">
        <f t="shared" ca="1" si="24"/>
        <v>44914</v>
      </c>
      <c r="F395" s="105">
        <f ca="1">DATEDIF(D:D,E:E,"D")</f>
        <v>228</v>
      </c>
      <c r="G395" s="109">
        <v>1274.0287000000001</v>
      </c>
      <c r="H395" s="9">
        <f t="shared" si="25"/>
        <v>25.480574000000001</v>
      </c>
      <c r="I395" s="9">
        <f t="shared" ca="1" si="26"/>
        <v>96.816498581879983</v>
      </c>
      <c r="J395" s="109">
        <f t="shared" ca="1" si="27"/>
        <v>1396.3257725818801</v>
      </c>
      <c r="K395" s="128"/>
    </row>
    <row r="396" spans="1:11">
      <c r="A396" s="33" t="s">
        <v>15</v>
      </c>
      <c r="B396" s="108">
        <v>8366578291</v>
      </c>
      <c r="C396" s="97" t="s">
        <v>236</v>
      </c>
      <c r="D396" s="112">
        <v>44717</v>
      </c>
      <c r="E396" s="112">
        <f t="shared" ca="1" si="24"/>
        <v>44914</v>
      </c>
      <c r="F396" s="105">
        <f ca="1">DATEDIF(D:D,E:E,"D")</f>
        <v>197</v>
      </c>
      <c r="G396" s="109">
        <v>1274.0287000000001</v>
      </c>
      <c r="H396" s="9">
        <f t="shared" si="25"/>
        <v>25.480574000000001</v>
      </c>
      <c r="I396" s="9">
        <f t="shared" ca="1" si="26"/>
        <v>83.65285184487</v>
      </c>
      <c r="J396" s="109">
        <f t="shared" ca="1" si="27"/>
        <v>1383.1621258448699</v>
      </c>
      <c r="K396" s="127"/>
    </row>
    <row r="397" spans="1:11">
      <c r="A397" s="5" t="s">
        <v>15</v>
      </c>
      <c r="B397" s="18">
        <v>15895491200</v>
      </c>
      <c r="C397" s="10" t="s">
        <v>62</v>
      </c>
      <c r="D397" s="100">
        <v>42771</v>
      </c>
      <c r="E397" s="103">
        <f t="shared" ca="1" si="24"/>
        <v>44914</v>
      </c>
      <c r="F397" s="105">
        <f ca="1">DATEDIF(D:D,E:E,"D")</f>
        <v>2143</v>
      </c>
      <c r="G397" s="22">
        <v>725.77907999999991</v>
      </c>
      <c r="H397" s="9">
        <f t="shared" si="25"/>
        <v>14.515581599999999</v>
      </c>
      <c r="I397" s="9">
        <f t="shared" ca="1" si="26"/>
        <v>518.3963446610519</v>
      </c>
      <c r="J397" s="9">
        <f t="shared" ca="1" si="27"/>
        <v>1258.6910062610518</v>
      </c>
      <c r="K397" s="126">
        <f ca="1">SUM(J397:J402)</f>
        <v>7444.2576709219666</v>
      </c>
    </row>
    <row r="398" spans="1:11">
      <c r="A398" s="5" t="s">
        <v>15</v>
      </c>
      <c r="B398" s="18">
        <v>15895491200</v>
      </c>
      <c r="C398" s="10" t="s">
        <v>62</v>
      </c>
      <c r="D398" s="100">
        <v>42799</v>
      </c>
      <c r="E398" s="103">
        <f t="shared" ca="1" si="24"/>
        <v>44914</v>
      </c>
      <c r="F398" s="105">
        <f ca="1">DATEDIF(D:D,E:E,"D")</f>
        <v>2115</v>
      </c>
      <c r="G398" s="22">
        <v>725.77907999999991</v>
      </c>
      <c r="H398" s="9">
        <f t="shared" si="25"/>
        <v>14.515581599999999</v>
      </c>
      <c r="I398" s="9">
        <f t="shared" ca="1" si="26"/>
        <v>511.62308397485992</v>
      </c>
      <c r="J398" s="9">
        <f t="shared" ca="1" si="27"/>
        <v>1251.91774557486</v>
      </c>
      <c r="K398" s="128"/>
    </row>
    <row r="399" spans="1:11">
      <c r="A399" s="5" t="s">
        <v>15</v>
      </c>
      <c r="B399" s="18">
        <v>15895491200</v>
      </c>
      <c r="C399" s="10" t="s">
        <v>62</v>
      </c>
      <c r="D399" s="100">
        <v>42830</v>
      </c>
      <c r="E399" s="103">
        <f t="shared" ca="1" si="24"/>
        <v>44914</v>
      </c>
      <c r="F399" s="105">
        <f ca="1">DATEDIF(D:D,E:E,"D")</f>
        <v>2084</v>
      </c>
      <c r="G399" s="22">
        <v>725.77907999999991</v>
      </c>
      <c r="H399" s="9">
        <f t="shared" si="25"/>
        <v>14.515581599999999</v>
      </c>
      <c r="I399" s="9">
        <f t="shared" ca="1" si="26"/>
        <v>504.12411678657588</v>
      </c>
      <c r="J399" s="9">
        <f t="shared" ca="1" si="27"/>
        <v>1244.4187783865759</v>
      </c>
      <c r="K399" s="128"/>
    </row>
    <row r="400" spans="1:11">
      <c r="A400" s="5" t="s">
        <v>15</v>
      </c>
      <c r="B400" s="18">
        <v>15895491200</v>
      </c>
      <c r="C400" s="10" t="s">
        <v>62</v>
      </c>
      <c r="D400" s="100">
        <v>42860</v>
      </c>
      <c r="E400" s="103">
        <f t="shared" ca="1" si="24"/>
        <v>44914</v>
      </c>
      <c r="F400" s="105">
        <f ca="1">DATEDIF(D:D,E:E,"D")</f>
        <v>2054</v>
      </c>
      <c r="G400" s="22">
        <v>725.77907999999991</v>
      </c>
      <c r="H400" s="9">
        <f t="shared" si="25"/>
        <v>14.515581599999999</v>
      </c>
      <c r="I400" s="9">
        <f t="shared" ca="1" si="26"/>
        <v>496.8670517656559</v>
      </c>
      <c r="J400" s="9">
        <f t="shared" ca="1" si="27"/>
        <v>1237.1617133656559</v>
      </c>
      <c r="K400" s="128"/>
    </row>
    <row r="401" spans="1:11">
      <c r="A401" s="5" t="s">
        <v>15</v>
      </c>
      <c r="B401" s="18">
        <v>15895491200</v>
      </c>
      <c r="C401" s="10" t="s">
        <v>62</v>
      </c>
      <c r="D401" s="100">
        <v>42891</v>
      </c>
      <c r="E401" s="103">
        <f t="shared" ca="1" si="24"/>
        <v>44914</v>
      </c>
      <c r="F401" s="105">
        <f ca="1">DATEDIF(D:D,E:E,"D")</f>
        <v>2023</v>
      </c>
      <c r="G401" s="22">
        <v>725.77907999999991</v>
      </c>
      <c r="H401" s="9">
        <f t="shared" si="25"/>
        <v>14.515581599999999</v>
      </c>
      <c r="I401" s="9">
        <f t="shared" ca="1" si="26"/>
        <v>489.36808457737192</v>
      </c>
      <c r="J401" s="9">
        <f t="shared" ca="1" si="27"/>
        <v>1229.6627461773719</v>
      </c>
      <c r="K401" s="128"/>
    </row>
    <row r="402" spans="1:11">
      <c r="A402" s="5" t="s">
        <v>15</v>
      </c>
      <c r="B402" s="18">
        <v>15895491200</v>
      </c>
      <c r="C402" s="10" t="s">
        <v>62</v>
      </c>
      <c r="D402" s="100">
        <v>42921</v>
      </c>
      <c r="E402" s="103">
        <f t="shared" ca="1" si="24"/>
        <v>44914</v>
      </c>
      <c r="F402" s="105">
        <f ca="1">DATEDIF(D:D,E:E,"D")</f>
        <v>1993</v>
      </c>
      <c r="G402" s="22">
        <v>725.77907999999991</v>
      </c>
      <c r="H402" s="9">
        <f t="shared" si="25"/>
        <v>14.515581599999999</v>
      </c>
      <c r="I402" s="9">
        <f t="shared" ca="1" si="26"/>
        <v>482.11101955645194</v>
      </c>
      <c r="J402" s="9">
        <f t="shared" ca="1" si="27"/>
        <v>1222.4056811564519</v>
      </c>
      <c r="K402" s="127"/>
    </row>
    <row r="403" spans="1:11">
      <c r="A403" s="33" t="s">
        <v>15</v>
      </c>
      <c r="B403" s="36">
        <v>51583488391</v>
      </c>
      <c r="C403" s="61" t="s">
        <v>239</v>
      </c>
      <c r="D403" s="100">
        <v>44505</v>
      </c>
      <c r="E403" s="100">
        <f t="shared" ca="1" si="24"/>
        <v>44914</v>
      </c>
      <c r="F403" s="105">
        <f ca="1">DATEDIF(D:D,E:E,"D")</f>
        <v>409</v>
      </c>
      <c r="G403" s="19">
        <v>538.36614999999995</v>
      </c>
      <c r="H403" s="9">
        <f t="shared" si="25"/>
        <v>10.767322999999999</v>
      </c>
      <c r="I403" s="9">
        <f t="shared" ca="1" si="26"/>
        <v>73.389912058154991</v>
      </c>
      <c r="J403" s="19">
        <f t="shared" ca="1" si="27"/>
        <v>622.52338505815499</v>
      </c>
      <c r="K403" s="126">
        <f ca="1">SUM(J403:J406)</f>
        <v>2113.3733997821546</v>
      </c>
    </row>
    <row r="404" spans="1:11">
      <c r="A404" s="33" t="s">
        <v>15</v>
      </c>
      <c r="B404" s="36">
        <v>51583488391</v>
      </c>
      <c r="C404" s="61" t="s">
        <v>239</v>
      </c>
      <c r="D404" s="100">
        <v>44535</v>
      </c>
      <c r="E404" s="100">
        <f t="shared" ca="1" si="24"/>
        <v>44914</v>
      </c>
      <c r="F404" s="105">
        <f ca="1">DATEDIF(D:D,E:E,"D")</f>
        <v>379</v>
      </c>
      <c r="G404" s="19">
        <v>238.37</v>
      </c>
      <c r="H404" s="9">
        <f t="shared" si="25"/>
        <v>4.7674000000000003</v>
      </c>
      <c r="I404" s="9">
        <f t="shared" ca="1" si="26"/>
        <v>30.111065258999997</v>
      </c>
      <c r="J404" s="19">
        <f t="shared" ca="1" si="27"/>
        <v>273.248465259</v>
      </c>
      <c r="K404" s="128"/>
    </row>
    <row r="405" spans="1:11">
      <c r="A405" s="33" t="s">
        <v>15</v>
      </c>
      <c r="B405" s="108">
        <v>51583488391</v>
      </c>
      <c r="C405" s="97" t="s">
        <v>239</v>
      </c>
      <c r="D405" s="112">
        <v>44566</v>
      </c>
      <c r="E405" s="112">
        <f t="shared" ca="1" si="24"/>
        <v>44914</v>
      </c>
      <c r="F405" s="105">
        <f ca="1">DATEDIF(D:D,E:E,"D")</f>
        <v>348</v>
      </c>
      <c r="G405" s="109">
        <v>538.37</v>
      </c>
      <c r="H405" s="9">
        <f t="shared" si="25"/>
        <v>10.7674</v>
      </c>
      <c r="I405" s="9">
        <f t="shared" ca="1" si="26"/>
        <v>62.444674907999996</v>
      </c>
      <c r="J405" s="109">
        <f t="shared" ca="1" si="27"/>
        <v>611.58207490799998</v>
      </c>
      <c r="K405" s="128"/>
    </row>
    <row r="406" spans="1:11">
      <c r="A406" s="33" t="s">
        <v>15</v>
      </c>
      <c r="B406" s="108">
        <v>51583488391</v>
      </c>
      <c r="C406" s="97" t="s">
        <v>239</v>
      </c>
      <c r="D406" s="112">
        <v>44597</v>
      </c>
      <c r="E406" s="112">
        <f t="shared" ca="1" si="24"/>
        <v>44914</v>
      </c>
      <c r="F406" s="105">
        <f ca="1">DATEDIF(D:D,E:E,"D")</f>
        <v>317</v>
      </c>
      <c r="G406" s="109">
        <v>538.37</v>
      </c>
      <c r="H406" s="9">
        <f t="shared" si="25"/>
        <v>10.7674</v>
      </c>
      <c r="I406" s="9">
        <f t="shared" ca="1" si="26"/>
        <v>56.882074556999996</v>
      </c>
      <c r="J406" s="109">
        <f t="shared" ca="1" si="27"/>
        <v>606.01947455699997</v>
      </c>
      <c r="K406" s="127"/>
    </row>
    <row r="407" spans="1:11">
      <c r="A407" s="33" t="s">
        <v>15</v>
      </c>
      <c r="B407" s="108">
        <v>8122172253</v>
      </c>
      <c r="C407" s="97" t="s">
        <v>465</v>
      </c>
      <c r="D407" s="112">
        <v>44839</v>
      </c>
      <c r="E407" s="112">
        <f t="shared" ca="1" si="24"/>
        <v>44914</v>
      </c>
      <c r="F407" s="105">
        <f ca="1">DATEDIF(D:D,E:E,"D")</f>
        <v>75</v>
      </c>
      <c r="G407" s="109">
        <v>1039.44</v>
      </c>
      <c r="H407" s="9">
        <f t="shared" si="25"/>
        <v>20.788800000000002</v>
      </c>
      <c r="I407" s="9">
        <f t="shared" ca="1" si="26"/>
        <v>25.983401400000002</v>
      </c>
      <c r="J407" s="109">
        <f t="shared" ca="1" si="27"/>
        <v>1086.2122014000001</v>
      </c>
      <c r="K407" s="126">
        <f ca="1">SUM(J407:J408)</f>
        <v>2161.6845968880002</v>
      </c>
    </row>
    <row r="408" spans="1:11">
      <c r="A408" s="33" t="s">
        <v>15</v>
      </c>
      <c r="B408" s="108">
        <v>8122172253</v>
      </c>
      <c r="C408" s="97" t="s">
        <v>465</v>
      </c>
      <c r="D408" s="112">
        <v>44870</v>
      </c>
      <c r="E408" s="112">
        <f t="shared" ca="1" si="24"/>
        <v>44914</v>
      </c>
      <c r="F408" s="105">
        <f ca="1">DATEDIF(D:D,E:E,"D")</f>
        <v>44</v>
      </c>
      <c r="G408" s="109">
        <v>1039.44</v>
      </c>
      <c r="H408" s="9">
        <f t="shared" si="25"/>
        <v>20.788800000000002</v>
      </c>
      <c r="I408" s="9">
        <f t="shared" ca="1" si="26"/>
        <v>15.243595487999999</v>
      </c>
      <c r="J408" s="109">
        <f t="shared" ca="1" si="27"/>
        <v>1075.4723954880001</v>
      </c>
      <c r="K408" s="127"/>
    </row>
    <row r="409" spans="1:11">
      <c r="A409" s="33" t="s">
        <v>15</v>
      </c>
      <c r="B409" s="108">
        <v>40797287</v>
      </c>
      <c r="C409" s="97" t="s">
        <v>466</v>
      </c>
      <c r="D409" s="112">
        <v>44625</v>
      </c>
      <c r="E409" s="112">
        <f t="shared" ca="1" si="24"/>
        <v>44914</v>
      </c>
      <c r="F409" s="105">
        <f ca="1">DATEDIF(D:D,E:E,"D")</f>
        <v>289</v>
      </c>
      <c r="G409" s="109">
        <v>850.35759999999993</v>
      </c>
      <c r="H409" s="9">
        <f t="shared" si="25"/>
        <v>17.007151999999998</v>
      </c>
      <c r="I409" s="9">
        <f t="shared" ca="1" si="26"/>
        <v>81.909590355119988</v>
      </c>
      <c r="J409" s="109">
        <f t="shared" ca="1" si="27"/>
        <v>949.27434235511998</v>
      </c>
      <c r="K409" s="126">
        <f ca="1">SUM(J409:J411)</f>
        <v>4372.3902784831207</v>
      </c>
    </row>
    <row r="410" spans="1:11">
      <c r="A410" s="33" t="s">
        <v>15</v>
      </c>
      <c r="B410" s="108">
        <v>40797287</v>
      </c>
      <c r="C410" s="97" t="s">
        <v>466</v>
      </c>
      <c r="D410" s="112">
        <v>44656</v>
      </c>
      <c r="E410" s="112">
        <f t="shared" ca="1" si="24"/>
        <v>44914</v>
      </c>
      <c r="F410" s="105">
        <f ca="1">DATEDIF(D:D,E:E,"D")</f>
        <v>258</v>
      </c>
      <c r="G410" s="109">
        <v>1554.56</v>
      </c>
      <c r="H410" s="9">
        <f t="shared" si="25"/>
        <v>31.091200000000001</v>
      </c>
      <c r="I410" s="9">
        <f t="shared" ca="1" si="26"/>
        <v>133.678790784</v>
      </c>
      <c r="J410" s="109">
        <f t="shared" ca="1" si="27"/>
        <v>1719.3299907840001</v>
      </c>
      <c r="K410" s="128"/>
    </row>
    <row r="411" spans="1:11">
      <c r="A411" s="33" t="s">
        <v>15</v>
      </c>
      <c r="B411" s="108">
        <v>40797287</v>
      </c>
      <c r="C411" s="97" t="s">
        <v>466</v>
      </c>
      <c r="D411" s="112">
        <v>44686</v>
      </c>
      <c r="E411" s="112">
        <f t="shared" ca="1" si="24"/>
        <v>44914</v>
      </c>
      <c r="F411" s="105">
        <f ca="1">DATEDIF(D:D,E:E,"D")</f>
        <v>228</v>
      </c>
      <c r="G411" s="109">
        <v>1554.56</v>
      </c>
      <c r="H411" s="9">
        <f t="shared" si="25"/>
        <v>31.091200000000001</v>
      </c>
      <c r="I411" s="9">
        <f t="shared" ca="1" si="26"/>
        <v>118.13474534399998</v>
      </c>
      <c r="J411" s="109">
        <f t="shared" ca="1" si="27"/>
        <v>1703.7859453440001</v>
      </c>
      <c r="K411" s="127"/>
    </row>
    <row r="412" spans="1:11">
      <c r="A412" s="33" t="s">
        <v>15</v>
      </c>
      <c r="B412" s="108">
        <v>15197557249</v>
      </c>
      <c r="C412" s="97" t="s">
        <v>467</v>
      </c>
      <c r="D412" s="112">
        <v>44839</v>
      </c>
      <c r="E412" s="112">
        <f t="shared" ca="1" si="24"/>
        <v>44914</v>
      </c>
      <c r="F412" s="105">
        <f ca="1">DATEDIF(D:D,E:E,"D")</f>
        <v>75</v>
      </c>
      <c r="G412" s="109">
        <v>35.020000000000095</v>
      </c>
      <c r="H412" s="9">
        <f t="shared" si="25"/>
        <v>0.70040000000000191</v>
      </c>
      <c r="I412" s="9">
        <f t="shared" ca="1" si="26"/>
        <v>0.87541245000000234</v>
      </c>
      <c r="J412" s="109">
        <f t="shared" ca="1" si="27"/>
        <v>36.595812450000096</v>
      </c>
    </row>
    <row r="413" spans="1:11">
      <c r="A413" s="33" t="s">
        <v>15</v>
      </c>
      <c r="B413" s="36">
        <v>11867809249</v>
      </c>
      <c r="C413" s="61" t="s">
        <v>408</v>
      </c>
      <c r="D413" s="100">
        <v>44232</v>
      </c>
      <c r="E413" s="100">
        <f t="shared" ca="1" si="24"/>
        <v>44914</v>
      </c>
      <c r="F413" s="105">
        <f ca="1">DATEDIF(D:D,E:E,"D")</f>
        <v>682</v>
      </c>
      <c r="G413" s="23">
        <v>341.14</v>
      </c>
      <c r="H413" s="9">
        <f t="shared" si="25"/>
        <v>6.8228</v>
      </c>
      <c r="I413" s="9">
        <f t="shared" ca="1" si="26"/>
        <v>77.544738083999988</v>
      </c>
      <c r="J413" s="19">
        <f t="shared" ca="1" si="27"/>
        <v>425.50753808399998</v>
      </c>
      <c r="K413" s="128"/>
    </row>
    <row r="414" spans="1:11">
      <c r="A414" s="33" t="s">
        <v>15</v>
      </c>
      <c r="B414" s="36">
        <v>11867809249</v>
      </c>
      <c r="C414" s="61" t="s">
        <v>408</v>
      </c>
      <c r="D414" s="100">
        <v>44291</v>
      </c>
      <c r="E414" s="100">
        <f t="shared" ca="1" si="24"/>
        <v>44914</v>
      </c>
      <c r="F414" s="105">
        <f ca="1">DATEDIF(D:D,E:E,"D")</f>
        <v>623</v>
      </c>
      <c r="G414" s="19">
        <v>650.78893367323326</v>
      </c>
      <c r="H414" s="9">
        <f t="shared" si="25"/>
        <v>13.015778673464666</v>
      </c>
      <c r="I414" s="9">
        <f t="shared" ca="1" si="26"/>
        <v>135.13365384261883</v>
      </c>
      <c r="J414" s="19">
        <f t="shared" ca="1" si="27"/>
        <v>798.93836618931675</v>
      </c>
      <c r="K414" s="128"/>
    </row>
    <row r="415" spans="1:11">
      <c r="A415" s="33" t="s">
        <v>15</v>
      </c>
      <c r="B415" s="36">
        <v>11867809249</v>
      </c>
      <c r="C415" s="61" t="s">
        <v>408</v>
      </c>
      <c r="D415" s="100">
        <v>44321</v>
      </c>
      <c r="E415" s="100">
        <f t="shared" ca="1" si="24"/>
        <v>44914</v>
      </c>
      <c r="F415" s="105">
        <f ca="1">DATEDIF(D:D,E:E,"D")</f>
        <v>593</v>
      </c>
      <c r="G415" s="19">
        <v>751.13893367323328</v>
      </c>
      <c r="H415" s="9">
        <f t="shared" si="25"/>
        <v>15.022778673464666</v>
      </c>
      <c r="I415" s="9">
        <f t="shared" ca="1" si="26"/>
        <v>148.46028170982015</v>
      </c>
      <c r="J415" s="19">
        <f t="shared" ca="1" si="27"/>
        <v>914.62199405651813</v>
      </c>
      <c r="K415" s="128"/>
    </row>
    <row r="416" spans="1:11">
      <c r="A416" s="33" t="s">
        <v>15</v>
      </c>
      <c r="B416" s="36">
        <v>11867809249</v>
      </c>
      <c r="C416" s="61" t="s">
        <v>408</v>
      </c>
      <c r="D416" s="100">
        <v>44352</v>
      </c>
      <c r="E416" s="100">
        <f t="shared" ca="1" si="24"/>
        <v>44914</v>
      </c>
      <c r="F416" s="105">
        <f ca="1">DATEDIF(D:D,E:E,"D")</f>
        <v>562</v>
      </c>
      <c r="G416" s="19">
        <v>751.13893367323328</v>
      </c>
      <c r="H416" s="9">
        <f t="shared" si="25"/>
        <v>15.022778673464666</v>
      </c>
      <c r="I416" s="9">
        <f t="shared" ca="1" si="26"/>
        <v>140.6992889054282</v>
      </c>
      <c r="J416" s="19">
        <f t="shared" ca="1" si="27"/>
        <v>906.86100125212624</v>
      </c>
      <c r="K416" s="127"/>
    </row>
    <row r="417" spans="1:11">
      <c r="A417" s="5" t="s">
        <v>15</v>
      </c>
      <c r="B417" s="6">
        <v>14717670272</v>
      </c>
      <c r="C417" s="10" t="s">
        <v>28</v>
      </c>
      <c r="D417" s="100">
        <v>43682</v>
      </c>
      <c r="E417" s="100">
        <f t="shared" ca="1" si="24"/>
        <v>44914</v>
      </c>
      <c r="F417" s="105">
        <f ca="1">DATEDIF(D:D,E:E,"D")</f>
        <v>1232</v>
      </c>
      <c r="G417" s="9">
        <v>295.90850999999998</v>
      </c>
      <c r="H417" s="9">
        <f t="shared" si="25"/>
        <v>5.9181701999999996</v>
      </c>
      <c r="I417" s="9">
        <f t="shared" ca="1" si="26"/>
        <v>121.50760946385599</v>
      </c>
      <c r="J417" s="24">
        <f t="shared" ca="1" si="27"/>
        <v>423.334289663856</v>
      </c>
      <c r="K417" s="126">
        <f ca="1">SUM(J417:J419)</f>
        <v>2633.9409415389755</v>
      </c>
    </row>
    <row r="418" spans="1:11">
      <c r="A418" s="5" t="s">
        <v>15</v>
      </c>
      <c r="B418" s="6">
        <v>14717670272</v>
      </c>
      <c r="C418" s="10" t="s">
        <v>28</v>
      </c>
      <c r="D418" s="100">
        <v>43743</v>
      </c>
      <c r="E418" s="100">
        <f t="shared" ca="1" si="24"/>
        <v>44914</v>
      </c>
      <c r="F418" s="105">
        <f ca="1">DATEDIF(D:D,E:E,"D")</f>
        <v>1171</v>
      </c>
      <c r="G418" s="9">
        <v>786.62101099999995</v>
      </c>
      <c r="H418" s="9">
        <f t="shared" si="25"/>
        <v>15.73242022</v>
      </c>
      <c r="I418" s="9">
        <f t="shared" ca="1" si="26"/>
        <v>307.01369685353728</v>
      </c>
      <c r="J418" s="24">
        <f t="shared" ca="1" si="27"/>
        <v>1109.3671280735373</v>
      </c>
      <c r="K418" s="128"/>
    </row>
    <row r="419" spans="1:11">
      <c r="A419" s="5" t="s">
        <v>15</v>
      </c>
      <c r="B419" s="6">
        <v>14717670272</v>
      </c>
      <c r="C419" s="10" t="s">
        <v>28</v>
      </c>
      <c r="D419" s="100">
        <v>43774</v>
      </c>
      <c r="E419" s="100">
        <f t="shared" ca="1" si="24"/>
        <v>44914</v>
      </c>
      <c r="F419" s="105">
        <f ca="1">DATEDIF(D:D,E:E,"D")</f>
        <v>1140</v>
      </c>
      <c r="G419" s="9">
        <v>786.62101099999995</v>
      </c>
      <c r="H419" s="9">
        <f t="shared" si="25"/>
        <v>15.73242022</v>
      </c>
      <c r="I419" s="9">
        <f t="shared" ca="1" si="26"/>
        <v>298.88609258158198</v>
      </c>
      <c r="J419" s="24">
        <f t="shared" ca="1" si="27"/>
        <v>1101.239523801582</v>
      </c>
      <c r="K419" s="127"/>
    </row>
    <row r="420" spans="1:11">
      <c r="A420" s="33" t="s">
        <v>15</v>
      </c>
      <c r="B420" s="36">
        <v>41410866220</v>
      </c>
      <c r="C420" s="62" t="s">
        <v>264</v>
      </c>
      <c r="D420" s="100">
        <v>44444</v>
      </c>
      <c r="E420" s="100">
        <f t="shared" ca="1" si="24"/>
        <v>44914</v>
      </c>
      <c r="F420" s="105">
        <f ca="1">DATEDIF(D:D,E:E,"D")</f>
        <v>470</v>
      </c>
      <c r="G420" s="19">
        <v>549.38436399999989</v>
      </c>
      <c r="H420" s="9">
        <f t="shared" si="25"/>
        <v>10.987687279999998</v>
      </c>
      <c r="I420" s="9">
        <f t="shared" ca="1" si="26"/>
        <v>86.061610004963981</v>
      </c>
      <c r="J420" s="19">
        <f t="shared" ca="1" si="27"/>
        <v>646.43366128496393</v>
      </c>
      <c r="K420" s="126">
        <f ca="1">SUM(J420:J421)</f>
        <v>1287.374028314292</v>
      </c>
    </row>
    <row r="421" spans="1:11">
      <c r="A421" s="33" t="s">
        <v>15</v>
      </c>
      <c r="B421" s="36">
        <v>41410866220</v>
      </c>
      <c r="C421" s="62" t="s">
        <v>264</v>
      </c>
      <c r="D421" s="100">
        <v>44474</v>
      </c>
      <c r="E421" s="100">
        <f t="shared" ca="1" si="24"/>
        <v>44914</v>
      </c>
      <c r="F421" s="105">
        <f ca="1">DATEDIF(D:D,E:E,"D")</f>
        <v>440</v>
      </c>
      <c r="G421" s="19">
        <v>549.38436399999989</v>
      </c>
      <c r="H421" s="9">
        <f t="shared" si="25"/>
        <v>10.987687279999998</v>
      </c>
      <c r="I421" s="9">
        <f t="shared" ca="1" si="26"/>
        <v>80.568315749327965</v>
      </c>
      <c r="J421" s="19">
        <f t="shared" ca="1" si="27"/>
        <v>640.94036702932794</v>
      </c>
      <c r="K421" s="127"/>
    </row>
    <row r="422" spans="1:11">
      <c r="A422" s="5" t="s">
        <v>15</v>
      </c>
      <c r="B422" s="18">
        <v>42477840215</v>
      </c>
      <c r="C422" s="10" t="s">
        <v>89</v>
      </c>
      <c r="D422" s="100">
        <v>42921</v>
      </c>
      <c r="E422" s="103">
        <f t="shared" ca="1" si="24"/>
        <v>44914</v>
      </c>
      <c r="F422" s="105">
        <f ca="1">DATEDIF(D:D,E:E,"D")</f>
        <v>1993</v>
      </c>
      <c r="G422" s="9">
        <v>321.96771999999999</v>
      </c>
      <c r="H422" s="9">
        <f t="shared" si="25"/>
        <v>6.4393544</v>
      </c>
      <c r="I422" s="9">
        <f t="shared" ca="1" si="26"/>
        <v>213.87249926446799</v>
      </c>
      <c r="J422" s="9">
        <f t="shared" ca="1" si="27"/>
        <v>542.27957366446799</v>
      </c>
      <c r="K422" s="126">
        <f ca="1">SUM(J422:J425)</f>
        <v>2256.0858839457792</v>
      </c>
    </row>
    <row r="423" spans="1:11">
      <c r="A423" s="5" t="s">
        <v>15</v>
      </c>
      <c r="B423" s="18">
        <v>42477840215</v>
      </c>
      <c r="C423" s="10" t="s">
        <v>89</v>
      </c>
      <c r="D423" s="100">
        <v>42952</v>
      </c>
      <c r="E423" s="103">
        <f t="shared" ca="1" si="24"/>
        <v>44914</v>
      </c>
      <c r="F423" s="105">
        <f ca="1">DATEDIF(D:D,E:E,"D")</f>
        <v>1962</v>
      </c>
      <c r="G423" s="9">
        <v>321.96771999999999</v>
      </c>
      <c r="H423" s="9">
        <f t="shared" si="25"/>
        <v>6.4393544</v>
      </c>
      <c r="I423" s="9">
        <f t="shared" ca="1" si="26"/>
        <v>210.54583219111197</v>
      </c>
      <c r="J423" s="9">
        <f t="shared" ca="1" si="27"/>
        <v>538.95290659111197</v>
      </c>
      <c r="K423" s="128"/>
    </row>
    <row r="424" spans="1:11">
      <c r="A424" s="5" t="s">
        <v>15</v>
      </c>
      <c r="B424" s="18">
        <v>42477840215</v>
      </c>
      <c r="C424" s="10" t="s">
        <v>89</v>
      </c>
      <c r="D424" s="100">
        <v>42983</v>
      </c>
      <c r="E424" s="103">
        <f t="shared" ca="1" si="24"/>
        <v>44914</v>
      </c>
      <c r="F424" s="105">
        <f ca="1">DATEDIF(D:D,E:E,"D")</f>
        <v>1931</v>
      </c>
      <c r="G424" s="9">
        <v>354.16960699999998</v>
      </c>
      <c r="H424" s="9">
        <f t="shared" si="25"/>
        <v>7.0833921399999999</v>
      </c>
      <c r="I424" s="9">
        <f t="shared" ca="1" si="26"/>
        <v>227.94437365529609</v>
      </c>
      <c r="J424" s="9">
        <f t="shared" ca="1" si="27"/>
        <v>589.19737279529613</v>
      </c>
      <c r="K424" s="128"/>
    </row>
    <row r="425" spans="1:11">
      <c r="A425" s="5" t="s">
        <v>15</v>
      </c>
      <c r="B425" s="18">
        <v>42477840215</v>
      </c>
      <c r="C425" s="10" t="s">
        <v>89</v>
      </c>
      <c r="D425" s="100">
        <v>43013</v>
      </c>
      <c r="E425" s="103">
        <f t="shared" ca="1" si="24"/>
        <v>44914</v>
      </c>
      <c r="F425" s="105">
        <f ca="1">DATEDIF(D:D,E:E,"D")</f>
        <v>1901</v>
      </c>
      <c r="G425" s="9">
        <v>354.16960699999998</v>
      </c>
      <c r="H425" s="9">
        <f t="shared" si="25"/>
        <v>7.0833921399999999</v>
      </c>
      <c r="I425" s="9">
        <f t="shared" ca="1" si="26"/>
        <v>224.40303175490308</v>
      </c>
      <c r="J425" s="9">
        <f t="shared" ca="1" si="27"/>
        <v>585.6560308949031</v>
      </c>
      <c r="K425" s="127"/>
    </row>
    <row r="426" spans="1:11">
      <c r="A426" s="33" t="s">
        <v>15</v>
      </c>
      <c r="B426" s="108">
        <v>9255648268</v>
      </c>
      <c r="C426" s="97" t="s">
        <v>271</v>
      </c>
      <c r="D426" s="112">
        <v>44809</v>
      </c>
      <c r="E426" s="112">
        <f t="shared" ca="1" si="24"/>
        <v>44914</v>
      </c>
      <c r="F426" s="105">
        <f ca="1">DATEDIF(D:D,E:E,"D")</f>
        <v>105</v>
      </c>
      <c r="G426" s="109">
        <v>405.99084999999991</v>
      </c>
      <c r="H426" s="9">
        <f t="shared" si="25"/>
        <v>8.1198169999999976</v>
      </c>
      <c r="I426" s="9">
        <f t="shared" ca="1" si="26"/>
        <v>14.208258782024997</v>
      </c>
      <c r="J426" s="109">
        <f t="shared" ca="1" si="27"/>
        <v>428.31892578202491</v>
      </c>
      <c r="K426" s="126">
        <f ca="1">SUM(J426:J428)</f>
        <v>2590.0035226700252</v>
      </c>
    </row>
    <row r="427" spans="1:11">
      <c r="A427" s="33" t="s">
        <v>15</v>
      </c>
      <c r="B427" s="108">
        <v>9255648268</v>
      </c>
      <c r="C427" s="97" t="s">
        <v>271</v>
      </c>
      <c r="D427" s="112">
        <v>44839</v>
      </c>
      <c r="E427" s="112">
        <f t="shared" ca="1" si="24"/>
        <v>44914</v>
      </c>
      <c r="F427" s="105">
        <f ca="1">DATEDIF(D:D,E:E,"D")</f>
        <v>75</v>
      </c>
      <c r="G427" s="109">
        <v>1039.44</v>
      </c>
      <c r="H427" s="9">
        <f t="shared" si="25"/>
        <v>20.788800000000002</v>
      </c>
      <c r="I427" s="9">
        <f t="shared" ca="1" si="26"/>
        <v>25.983401400000002</v>
      </c>
      <c r="J427" s="109">
        <f t="shared" ca="1" si="27"/>
        <v>1086.2122014000001</v>
      </c>
      <c r="K427" s="128"/>
    </row>
    <row r="428" spans="1:11">
      <c r="A428" s="33" t="s">
        <v>15</v>
      </c>
      <c r="B428" s="108">
        <v>9255648268</v>
      </c>
      <c r="C428" s="97" t="s">
        <v>271</v>
      </c>
      <c r="D428" s="112">
        <v>44870</v>
      </c>
      <c r="E428" s="112">
        <f t="shared" ca="1" si="24"/>
        <v>44914</v>
      </c>
      <c r="F428" s="105">
        <f ca="1">DATEDIF(D:D,E:E,"D")</f>
        <v>44</v>
      </c>
      <c r="G428" s="109">
        <v>1039.44</v>
      </c>
      <c r="H428" s="9">
        <f t="shared" si="25"/>
        <v>20.788800000000002</v>
      </c>
      <c r="I428" s="9">
        <f t="shared" ca="1" si="26"/>
        <v>15.243595487999999</v>
      </c>
      <c r="J428" s="109">
        <f t="shared" ca="1" si="27"/>
        <v>1075.4723954880001</v>
      </c>
      <c r="K428" s="127"/>
    </row>
    <row r="429" spans="1:11">
      <c r="A429" s="5" t="s">
        <v>15</v>
      </c>
      <c r="B429" s="6">
        <v>5991390215</v>
      </c>
      <c r="C429" s="10" t="s">
        <v>29</v>
      </c>
      <c r="D429" s="100">
        <v>43926</v>
      </c>
      <c r="E429" s="100">
        <f t="shared" ca="1" si="24"/>
        <v>44914</v>
      </c>
      <c r="F429" s="105">
        <f ca="1">DATEDIF(D:D,E:E,"D")</f>
        <v>988</v>
      </c>
      <c r="G429" s="9">
        <v>19.829999999999998</v>
      </c>
      <c r="H429" s="9">
        <f t="shared" si="25"/>
        <v>0.39659999999999995</v>
      </c>
      <c r="I429" s="9">
        <f t="shared" ca="1" si="26"/>
        <v>6.5300269319999993</v>
      </c>
      <c r="J429" s="19">
        <f t="shared" ca="1" si="27"/>
        <v>26.756626931999996</v>
      </c>
    </row>
    <row r="430" spans="1:11">
      <c r="A430" s="5" t="s">
        <v>15</v>
      </c>
      <c r="B430" s="18">
        <v>24517186253</v>
      </c>
      <c r="C430" s="10" t="s">
        <v>63</v>
      </c>
      <c r="D430" s="100">
        <v>42405</v>
      </c>
      <c r="E430" s="100">
        <f t="shared" ca="1" si="24"/>
        <v>44914</v>
      </c>
      <c r="F430" s="105">
        <f ca="1">DATEDIF(D:D,E:E,"D")</f>
        <v>2509</v>
      </c>
      <c r="G430" s="24">
        <v>775.47</v>
      </c>
      <c r="H430" s="9">
        <f t="shared" si="25"/>
        <v>15.509400000000001</v>
      </c>
      <c r="I430" s="9">
        <f t="shared" ca="1" si="26"/>
        <v>648.48655485899997</v>
      </c>
      <c r="J430" s="9">
        <f t="shared" ca="1" si="27"/>
        <v>1439.465954859</v>
      </c>
      <c r="K430" s="126">
        <f ca="1">SUM(J430:J431)</f>
        <v>2871.4364493390003</v>
      </c>
    </row>
    <row r="431" spans="1:11">
      <c r="A431" s="5" t="s">
        <v>15</v>
      </c>
      <c r="B431" s="18">
        <v>24517186253</v>
      </c>
      <c r="C431" s="10" t="s">
        <v>63</v>
      </c>
      <c r="D431" s="100">
        <v>42434</v>
      </c>
      <c r="E431" s="100">
        <f t="shared" ca="1" si="24"/>
        <v>44914</v>
      </c>
      <c r="F431" s="105">
        <f ca="1">DATEDIF(D:D,E:E,"D")</f>
        <v>2480</v>
      </c>
      <c r="G431" s="24">
        <v>775.47</v>
      </c>
      <c r="H431" s="9">
        <f t="shared" si="25"/>
        <v>15.509400000000001</v>
      </c>
      <c r="I431" s="9">
        <f t="shared" ca="1" si="26"/>
        <v>640.9910944799999</v>
      </c>
      <c r="J431" s="9">
        <f t="shared" ca="1" si="27"/>
        <v>1431.9704944800001</v>
      </c>
      <c r="K431" s="127"/>
    </row>
    <row r="432" spans="1:11">
      <c r="A432" s="33" t="s">
        <v>15</v>
      </c>
      <c r="B432" s="36">
        <v>10906959268</v>
      </c>
      <c r="C432" s="80" t="s">
        <v>275</v>
      </c>
      <c r="D432" s="100">
        <v>44535</v>
      </c>
      <c r="E432" s="100">
        <f t="shared" ca="1" si="24"/>
        <v>44914</v>
      </c>
      <c r="F432" s="105">
        <f ca="1">DATEDIF(D:D,E:E,"D")</f>
        <v>379</v>
      </c>
      <c r="G432" s="19">
        <v>955.60006500000009</v>
      </c>
      <c r="H432" s="9">
        <f t="shared" si="25"/>
        <v>19.112001300000003</v>
      </c>
      <c r="I432" s="9">
        <f t="shared" ca="1" si="26"/>
        <v>120.71206913084549</v>
      </c>
      <c r="J432" s="19">
        <f t="shared" ca="1" si="27"/>
        <v>1095.4241354308456</v>
      </c>
      <c r="K432" s="126">
        <f ca="1">SUM(J432:J434)</f>
        <v>3235.0739354063871</v>
      </c>
    </row>
    <row r="433" spans="1:11">
      <c r="A433" s="33" t="s">
        <v>15</v>
      </c>
      <c r="B433" s="108">
        <v>10906959268</v>
      </c>
      <c r="C433" s="97" t="s">
        <v>275</v>
      </c>
      <c r="D433" s="112">
        <v>44566</v>
      </c>
      <c r="E433" s="112">
        <f t="shared" ca="1" si="24"/>
        <v>44914</v>
      </c>
      <c r="F433" s="105">
        <f ca="1">DATEDIF(D:D,E:E,"D")</f>
        <v>348</v>
      </c>
      <c r="G433" s="109">
        <v>955.60006500000009</v>
      </c>
      <c r="H433" s="9">
        <f t="shared" si="25"/>
        <v>19.112001300000003</v>
      </c>
      <c r="I433" s="9">
        <f t="shared" ca="1" si="26"/>
        <v>110.838522579246</v>
      </c>
      <c r="J433" s="109">
        <f t="shared" ca="1" si="27"/>
        <v>1085.5505888792461</v>
      </c>
      <c r="K433" s="128"/>
    </row>
    <row r="434" spans="1:11">
      <c r="A434" s="33" t="s">
        <v>15</v>
      </c>
      <c r="B434" s="108">
        <v>10906959268</v>
      </c>
      <c r="C434" s="97" t="s">
        <v>275</v>
      </c>
      <c r="D434" s="112">
        <v>44597</v>
      </c>
      <c r="E434" s="112">
        <f t="shared" ca="1" si="24"/>
        <v>44914</v>
      </c>
      <c r="F434" s="105">
        <f ca="1">DATEDIF(D:D,E:E,"D")</f>
        <v>317</v>
      </c>
      <c r="G434" s="109">
        <v>936.43095000000005</v>
      </c>
      <c r="H434" s="9">
        <f t="shared" si="25"/>
        <v>18.728619000000002</v>
      </c>
      <c r="I434" s="9">
        <f t="shared" ca="1" si="26"/>
        <v>98.939642096294989</v>
      </c>
      <c r="J434" s="109">
        <f t="shared" ca="1" si="27"/>
        <v>1054.099211096295</v>
      </c>
      <c r="K434" s="127"/>
    </row>
    <row r="435" spans="1:11">
      <c r="A435" s="33" t="s">
        <v>15</v>
      </c>
      <c r="B435" s="36">
        <v>6243517268</v>
      </c>
      <c r="C435" s="83" t="s">
        <v>278</v>
      </c>
      <c r="D435" s="100">
        <v>44444</v>
      </c>
      <c r="E435" s="100">
        <f t="shared" ca="1" si="24"/>
        <v>44914</v>
      </c>
      <c r="F435" s="105">
        <f ca="1">DATEDIF(D:D,E:E,"D")</f>
        <v>470</v>
      </c>
      <c r="G435" s="19">
        <v>841.81006500000012</v>
      </c>
      <c r="H435" s="9">
        <f t="shared" si="25"/>
        <v>16.836201300000003</v>
      </c>
      <c r="I435" s="9">
        <f t="shared" ca="1" si="26"/>
        <v>131.87038849231502</v>
      </c>
      <c r="J435" s="19">
        <f t="shared" ca="1" si="27"/>
        <v>990.51665479231508</v>
      </c>
      <c r="K435" s="126">
        <f ca="1">SUM(J435:J437)</f>
        <v>3210.3485623054758</v>
      </c>
    </row>
    <row r="436" spans="1:11">
      <c r="A436" s="33" t="s">
        <v>15</v>
      </c>
      <c r="B436" s="36">
        <v>6243517268</v>
      </c>
      <c r="C436" s="83" t="s">
        <v>278</v>
      </c>
      <c r="D436" s="100">
        <v>44474</v>
      </c>
      <c r="E436" s="100">
        <f t="shared" ca="1" si="24"/>
        <v>44914</v>
      </c>
      <c r="F436" s="105">
        <f ca="1">DATEDIF(D:D,E:E,"D")</f>
        <v>440</v>
      </c>
      <c r="G436" s="19">
        <v>955.60006500000009</v>
      </c>
      <c r="H436" s="9">
        <f t="shared" si="25"/>
        <v>19.112001300000003</v>
      </c>
      <c r="I436" s="9">
        <f t="shared" ca="1" si="26"/>
        <v>140.14066073237998</v>
      </c>
      <c r="J436" s="19">
        <f t="shared" ca="1" si="27"/>
        <v>1114.85272703238</v>
      </c>
      <c r="K436" s="128"/>
    </row>
    <row r="437" spans="1:11">
      <c r="A437" s="33" t="s">
        <v>15</v>
      </c>
      <c r="B437" s="36">
        <v>6243517268</v>
      </c>
      <c r="C437" s="83" t="s">
        <v>278</v>
      </c>
      <c r="D437" s="100">
        <v>44505</v>
      </c>
      <c r="E437" s="100">
        <f t="shared" ca="1" si="24"/>
        <v>44914</v>
      </c>
      <c r="F437" s="105">
        <f ca="1">DATEDIF(D:D,E:E,"D")</f>
        <v>409</v>
      </c>
      <c r="G437" s="19">
        <v>955.60006500000009</v>
      </c>
      <c r="H437" s="9">
        <f t="shared" si="25"/>
        <v>19.112001300000003</v>
      </c>
      <c r="I437" s="9">
        <f t="shared" ca="1" si="26"/>
        <v>130.26711418078051</v>
      </c>
      <c r="J437" s="19">
        <f t="shared" ca="1" si="27"/>
        <v>1104.9791804807805</v>
      </c>
      <c r="K437" s="127"/>
    </row>
    <row r="438" spans="1:11" s="119" customFormat="1">
      <c r="A438" s="5" t="s">
        <v>15</v>
      </c>
      <c r="B438" s="117">
        <v>13754823272</v>
      </c>
      <c r="C438" s="118" t="s">
        <v>64</v>
      </c>
      <c r="D438" s="100">
        <v>42374</v>
      </c>
      <c r="E438" s="100">
        <f t="shared" ca="1" si="24"/>
        <v>44914</v>
      </c>
      <c r="F438" s="105">
        <f ca="1">DATEDIF(D:D,E:E,"D")</f>
        <v>2540</v>
      </c>
      <c r="G438" s="24">
        <v>559.94000000000005</v>
      </c>
      <c r="H438" s="9">
        <f t="shared" si="25"/>
        <v>11.198800000000002</v>
      </c>
      <c r="I438" s="9">
        <f t="shared" ca="1" si="26"/>
        <v>474.03512508</v>
      </c>
      <c r="J438" s="9">
        <f t="shared" ca="1" si="27"/>
        <v>1045.1739250800001</v>
      </c>
      <c r="K438" s="129">
        <f ca="1">SUM(J438:J450)</f>
        <v>13888.896593585183</v>
      </c>
    </row>
    <row r="439" spans="1:11" s="119" customFormat="1">
      <c r="A439" s="5" t="s">
        <v>15</v>
      </c>
      <c r="B439" s="117">
        <v>13754823272</v>
      </c>
      <c r="C439" s="118" t="s">
        <v>64</v>
      </c>
      <c r="D439" s="100">
        <v>42405</v>
      </c>
      <c r="E439" s="100">
        <f t="shared" ca="1" si="24"/>
        <v>44914</v>
      </c>
      <c r="F439" s="105">
        <f ca="1">DATEDIF(D:D,E:E,"D")</f>
        <v>2509</v>
      </c>
      <c r="G439" s="24">
        <v>559.94000000000005</v>
      </c>
      <c r="H439" s="9">
        <f t="shared" si="25"/>
        <v>11.198800000000002</v>
      </c>
      <c r="I439" s="9">
        <f t="shared" ca="1" si="26"/>
        <v>468.24965701799999</v>
      </c>
      <c r="J439" s="9">
        <f t="shared" ca="1" si="27"/>
        <v>1039.3884570180001</v>
      </c>
      <c r="K439" s="130"/>
    </row>
    <row r="440" spans="1:11" s="119" customFormat="1">
      <c r="A440" s="5" t="s">
        <v>15</v>
      </c>
      <c r="B440" s="117">
        <v>13754823272</v>
      </c>
      <c r="C440" s="118" t="s">
        <v>64</v>
      </c>
      <c r="D440" s="100">
        <v>42434</v>
      </c>
      <c r="E440" s="100">
        <f t="shared" ca="1" si="24"/>
        <v>44914</v>
      </c>
      <c r="F440" s="105">
        <f ca="1">DATEDIF(D:D,E:E,"D")</f>
        <v>2480</v>
      </c>
      <c r="G440" s="24">
        <v>559.94000000000005</v>
      </c>
      <c r="H440" s="9">
        <f t="shared" si="25"/>
        <v>11.198800000000002</v>
      </c>
      <c r="I440" s="9">
        <f t="shared" ca="1" si="26"/>
        <v>462.83744495999997</v>
      </c>
      <c r="J440" s="9">
        <f t="shared" ca="1" si="27"/>
        <v>1033.97624496</v>
      </c>
      <c r="K440" s="130"/>
    </row>
    <row r="441" spans="1:11" s="119" customFormat="1">
      <c r="A441" s="5" t="s">
        <v>15</v>
      </c>
      <c r="B441" s="117">
        <v>13754823272</v>
      </c>
      <c r="C441" s="118" t="s">
        <v>64</v>
      </c>
      <c r="D441" s="100">
        <v>42465</v>
      </c>
      <c r="E441" s="100">
        <f t="shared" ca="1" si="24"/>
        <v>44914</v>
      </c>
      <c r="F441" s="105">
        <f ca="1">DATEDIF(D:D,E:E,"D")</f>
        <v>2449</v>
      </c>
      <c r="G441" s="24">
        <v>559.94000000000005</v>
      </c>
      <c r="H441" s="9">
        <f t="shared" si="25"/>
        <v>11.198800000000002</v>
      </c>
      <c r="I441" s="9">
        <f t="shared" ca="1" si="26"/>
        <v>457.05197689800002</v>
      </c>
      <c r="J441" s="9">
        <f t="shared" ca="1" si="27"/>
        <v>1028.190776898</v>
      </c>
      <c r="K441" s="130"/>
    </row>
    <row r="442" spans="1:11" s="119" customFormat="1">
      <c r="A442" s="5" t="s">
        <v>15</v>
      </c>
      <c r="B442" s="117">
        <v>13754823272</v>
      </c>
      <c r="C442" s="118" t="s">
        <v>64</v>
      </c>
      <c r="D442" s="100">
        <v>42495</v>
      </c>
      <c r="E442" s="100">
        <f t="shared" ref="E442:E503" ca="1" si="28">TODAY()</f>
        <v>44914</v>
      </c>
      <c r="F442" s="105">
        <f ca="1">DATEDIF(D:D,E:E,"D")</f>
        <v>2419</v>
      </c>
      <c r="G442" s="24">
        <v>559.94000000000005</v>
      </c>
      <c r="H442" s="9">
        <f t="shared" ref="H442:H503" si="29">G442*2%</f>
        <v>11.198800000000002</v>
      </c>
      <c r="I442" s="9">
        <f t="shared" ref="I442:I503" ca="1" si="30">F442*0.03333%*G442</f>
        <v>451.45313683800003</v>
      </c>
      <c r="J442" s="9">
        <f t="shared" ref="J442:J503" ca="1" si="31">SUM(G442:I442)</f>
        <v>1022.591936838</v>
      </c>
      <c r="K442" s="130"/>
    </row>
    <row r="443" spans="1:11" s="119" customFormat="1">
      <c r="A443" s="5" t="s">
        <v>15</v>
      </c>
      <c r="B443" s="117">
        <v>13754823272</v>
      </c>
      <c r="C443" s="118" t="s">
        <v>64</v>
      </c>
      <c r="D443" s="100">
        <v>42526</v>
      </c>
      <c r="E443" s="100">
        <f t="shared" ca="1" si="28"/>
        <v>44914</v>
      </c>
      <c r="F443" s="105">
        <f ca="1">DATEDIF(D:D,E:E,"D")</f>
        <v>2388</v>
      </c>
      <c r="G443" s="24">
        <v>559.94000000000005</v>
      </c>
      <c r="H443" s="9">
        <f t="shared" si="29"/>
        <v>11.198800000000002</v>
      </c>
      <c r="I443" s="9">
        <f t="shared" ca="1" si="30"/>
        <v>445.66766877600003</v>
      </c>
      <c r="J443" s="9">
        <f t="shared" ca="1" si="31"/>
        <v>1016.8064687760001</v>
      </c>
      <c r="K443" s="130"/>
    </row>
    <row r="444" spans="1:11" s="119" customFormat="1">
      <c r="A444" s="5" t="s">
        <v>15</v>
      </c>
      <c r="B444" s="117">
        <v>13754823272</v>
      </c>
      <c r="C444" s="118" t="s">
        <v>64</v>
      </c>
      <c r="D444" s="100">
        <v>42556</v>
      </c>
      <c r="E444" s="100">
        <f t="shared" ca="1" si="28"/>
        <v>44914</v>
      </c>
      <c r="F444" s="105">
        <f ca="1">DATEDIF(D:D,E:E,"D")</f>
        <v>2358</v>
      </c>
      <c r="G444" s="24">
        <v>559.94000000000005</v>
      </c>
      <c r="H444" s="9">
        <f t="shared" si="29"/>
        <v>11.198800000000002</v>
      </c>
      <c r="I444" s="9">
        <f t="shared" ca="1" si="30"/>
        <v>440.06882871599998</v>
      </c>
      <c r="J444" s="9">
        <f t="shared" ca="1" si="31"/>
        <v>1011.207628716</v>
      </c>
      <c r="K444" s="130"/>
    </row>
    <row r="445" spans="1:11" s="119" customFormat="1">
      <c r="A445" s="5" t="s">
        <v>15</v>
      </c>
      <c r="B445" s="117">
        <v>13754823272</v>
      </c>
      <c r="C445" s="118" t="s">
        <v>64</v>
      </c>
      <c r="D445" s="100">
        <v>42587</v>
      </c>
      <c r="E445" s="100">
        <f t="shared" ca="1" si="28"/>
        <v>44914</v>
      </c>
      <c r="F445" s="105">
        <f ca="1">DATEDIF(D:D,E:E,"D")</f>
        <v>2327</v>
      </c>
      <c r="G445" s="24">
        <v>559.94000000000005</v>
      </c>
      <c r="H445" s="9">
        <f t="shared" si="29"/>
        <v>11.198800000000002</v>
      </c>
      <c r="I445" s="9">
        <f t="shared" ca="1" si="30"/>
        <v>434.28336065399998</v>
      </c>
      <c r="J445" s="9">
        <f t="shared" ca="1" si="31"/>
        <v>1005.422160654</v>
      </c>
      <c r="K445" s="130"/>
    </row>
    <row r="446" spans="1:11" s="119" customFormat="1">
      <c r="A446" s="5" t="s">
        <v>15</v>
      </c>
      <c r="B446" s="117">
        <v>13754823272</v>
      </c>
      <c r="C446" s="118" t="s">
        <v>64</v>
      </c>
      <c r="D446" s="100">
        <v>42614</v>
      </c>
      <c r="E446" s="100">
        <f t="shared" ca="1" si="28"/>
        <v>44914</v>
      </c>
      <c r="F446" s="105">
        <f ca="1">DATEDIF(D:D,E:E,"D")</f>
        <v>2300</v>
      </c>
      <c r="G446" s="22">
        <v>643.93543999999997</v>
      </c>
      <c r="H446" s="9">
        <f t="shared" si="29"/>
        <v>12.8787088</v>
      </c>
      <c r="I446" s="9">
        <f t="shared" ca="1" si="30"/>
        <v>493.63446894959992</v>
      </c>
      <c r="J446" s="9">
        <f t="shared" ca="1" si="31"/>
        <v>1150.4486177495999</v>
      </c>
      <c r="K446" s="130"/>
    </row>
    <row r="447" spans="1:11" s="119" customFormat="1">
      <c r="A447" s="5" t="s">
        <v>15</v>
      </c>
      <c r="B447" s="117">
        <v>13754823272</v>
      </c>
      <c r="C447" s="118" t="s">
        <v>64</v>
      </c>
      <c r="D447" s="100">
        <v>42644</v>
      </c>
      <c r="E447" s="100">
        <f t="shared" ca="1" si="28"/>
        <v>44914</v>
      </c>
      <c r="F447" s="105">
        <f ca="1">DATEDIF(D:D,E:E,"D")</f>
        <v>2270</v>
      </c>
      <c r="G447" s="22">
        <v>643.93543999999997</v>
      </c>
      <c r="H447" s="9">
        <f t="shared" si="29"/>
        <v>12.8787088</v>
      </c>
      <c r="I447" s="9">
        <f t="shared" ca="1" si="30"/>
        <v>487.1957584850399</v>
      </c>
      <c r="J447" s="9">
        <f t="shared" ca="1" si="31"/>
        <v>1144.0099072850398</v>
      </c>
      <c r="K447" s="130"/>
    </row>
    <row r="448" spans="1:11" s="119" customFormat="1">
      <c r="A448" s="5" t="s">
        <v>15</v>
      </c>
      <c r="B448" s="117">
        <v>13754823272</v>
      </c>
      <c r="C448" s="118" t="s">
        <v>64</v>
      </c>
      <c r="D448" s="100">
        <v>42675</v>
      </c>
      <c r="E448" s="100">
        <f t="shared" ca="1" si="28"/>
        <v>44914</v>
      </c>
      <c r="F448" s="105">
        <f ca="1">DATEDIF(D:D,E:E,"D")</f>
        <v>2239</v>
      </c>
      <c r="G448" s="22">
        <v>643.93543999999997</v>
      </c>
      <c r="H448" s="9">
        <f t="shared" si="29"/>
        <v>12.8787088</v>
      </c>
      <c r="I448" s="9">
        <f t="shared" ca="1" si="30"/>
        <v>480.54242433832792</v>
      </c>
      <c r="J448" s="9">
        <f t="shared" ca="1" si="31"/>
        <v>1137.3565731383278</v>
      </c>
      <c r="K448" s="130"/>
    </row>
    <row r="449" spans="1:11" s="119" customFormat="1">
      <c r="A449" s="5" t="s">
        <v>15</v>
      </c>
      <c r="B449" s="117">
        <v>13754823272</v>
      </c>
      <c r="C449" s="118" t="s">
        <v>64</v>
      </c>
      <c r="D449" s="100">
        <v>42705</v>
      </c>
      <c r="E449" s="100">
        <f t="shared" ca="1" si="28"/>
        <v>44914</v>
      </c>
      <c r="F449" s="105">
        <f ca="1">DATEDIF(D:D,E:E,"D")</f>
        <v>2209</v>
      </c>
      <c r="G449" s="22">
        <v>643.93543999999997</v>
      </c>
      <c r="H449" s="9">
        <f t="shared" si="29"/>
        <v>12.8787088</v>
      </c>
      <c r="I449" s="9">
        <f t="shared" ca="1" si="30"/>
        <v>474.10371387376796</v>
      </c>
      <c r="J449" s="9">
        <f t="shared" ca="1" si="31"/>
        <v>1130.917862673768</v>
      </c>
      <c r="K449" s="130"/>
    </row>
    <row r="450" spans="1:11" s="119" customFormat="1">
      <c r="A450" s="5" t="s">
        <v>15</v>
      </c>
      <c r="B450" s="117">
        <v>13754823272</v>
      </c>
      <c r="C450" s="118" t="s">
        <v>64</v>
      </c>
      <c r="D450" s="100">
        <v>42740</v>
      </c>
      <c r="E450" s="103">
        <f t="shared" ca="1" si="28"/>
        <v>44914</v>
      </c>
      <c r="F450" s="105">
        <f ca="1">DATEDIF(D:D,E:E,"D")</f>
        <v>2174</v>
      </c>
      <c r="G450" s="22">
        <v>643.93543999999997</v>
      </c>
      <c r="H450" s="9">
        <f t="shared" si="29"/>
        <v>12.8787088</v>
      </c>
      <c r="I450" s="9">
        <f t="shared" ca="1" si="30"/>
        <v>466.59188499844794</v>
      </c>
      <c r="J450" s="9">
        <f t="shared" ca="1" si="31"/>
        <v>1123.4060337984479</v>
      </c>
      <c r="K450" s="131"/>
    </row>
    <row r="451" spans="1:11">
      <c r="A451" s="5" t="s">
        <v>15</v>
      </c>
      <c r="B451" s="18">
        <v>75167948215</v>
      </c>
      <c r="C451" s="10" t="s">
        <v>65</v>
      </c>
      <c r="D451" s="100">
        <v>42556</v>
      </c>
      <c r="E451" s="100">
        <f t="shared" ca="1" si="28"/>
        <v>44914</v>
      </c>
      <c r="F451" s="105">
        <f ca="1">DATEDIF(D:D,E:E,"D")</f>
        <v>2358</v>
      </c>
      <c r="G451" s="23">
        <v>243.47</v>
      </c>
      <c r="H451" s="9">
        <f t="shared" si="29"/>
        <v>4.8693999999999997</v>
      </c>
      <c r="I451" s="9">
        <f t="shared" ca="1" si="30"/>
        <v>191.34828325799998</v>
      </c>
      <c r="J451" s="9">
        <f t="shared" ca="1" si="31"/>
        <v>439.68768325799999</v>
      </c>
      <c r="K451" s="126">
        <f ca="1">SUM(J451:J457)</f>
        <v>3349.2448362053997</v>
      </c>
    </row>
    <row r="452" spans="1:11">
      <c r="A452" s="5" t="s">
        <v>15</v>
      </c>
      <c r="B452" s="18">
        <v>75167948215</v>
      </c>
      <c r="C452" s="10" t="s">
        <v>65</v>
      </c>
      <c r="D452" s="100">
        <v>42587</v>
      </c>
      <c r="E452" s="100">
        <f t="shared" ca="1" si="28"/>
        <v>44914</v>
      </c>
      <c r="F452" s="105">
        <f ca="1">DATEDIF(D:D,E:E,"D")</f>
        <v>2327</v>
      </c>
      <c r="G452" s="23">
        <v>243.47</v>
      </c>
      <c r="H452" s="9">
        <f t="shared" si="29"/>
        <v>4.8693999999999997</v>
      </c>
      <c r="I452" s="9">
        <f t="shared" ca="1" si="30"/>
        <v>188.83267817699999</v>
      </c>
      <c r="J452" s="9">
        <f t="shared" ca="1" si="31"/>
        <v>437.172078177</v>
      </c>
      <c r="K452" s="128"/>
    </row>
    <row r="453" spans="1:11">
      <c r="A453" s="5" t="s">
        <v>15</v>
      </c>
      <c r="B453" s="18">
        <v>75167948215</v>
      </c>
      <c r="C453" s="10" t="s">
        <v>65</v>
      </c>
      <c r="D453" s="100">
        <v>42614</v>
      </c>
      <c r="E453" s="100">
        <f t="shared" ca="1" si="28"/>
        <v>44914</v>
      </c>
      <c r="F453" s="105">
        <f ca="1">DATEDIF(D:D,E:E,"D")</f>
        <v>2300</v>
      </c>
      <c r="G453" s="23">
        <v>279.98899999999998</v>
      </c>
      <c r="H453" s="9">
        <f t="shared" si="29"/>
        <v>5.59978</v>
      </c>
      <c r="I453" s="9">
        <f t="shared" ca="1" si="30"/>
        <v>214.63676750999994</v>
      </c>
      <c r="J453" s="9">
        <f t="shared" ca="1" si="31"/>
        <v>500.22554750999996</v>
      </c>
      <c r="K453" s="128"/>
    </row>
    <row r="454" spans="1:11">
      <c r="A454" s="5" t="s">
        <v>15</v>
      </c>
      <c r="B454" s="18">
        <v>75167948215</v>
      </c>
      <c r="C454" s="10" t="s">
        <v>65</v>
      </c>
      <c r="D454" s="100">
        <v>42644</v>
      </c>
      <c r="E454" s="100">
        <f t="shared" ca="1" si="28"/>
        <v>44914</v>
      </c>
      <c r="F454" s="105">
        <f ca="1">DATEDIF(D:D,E:E,"D")</f>
        <v>2270</v>
      </c>
      <c r="G454" s="23">
        <v>279.98899999999998</v>
      </c>
      <c r="H454" s="9">
        <f t="shared" si="29"/>
        <v>5.59978</v>
      </c>
      <c r="I454" s="9">
        <f t="shared" ca="1" si="30"/>
        <v>211.83715749899994</v>
      </c>
      <c r="J454" s="9">
        <f t="shared" ca="1" si="31"/>
        <v>497.42593749899993</v>
      </c>
      <c r="K454" s="128"/>
    </row>
    <row r="455" spans="1:11">
      <c r="A455" s="5" t="s">
        <v>15</v>
      </c>
      <c r="B455" s="18">
        <v>75167948215</v>
      </c>
      <c r="C455" s="10" t="s">
        <v>65</v>
      </c>
      <c r="D455" s="100">
        <v>42675</v>
      </c>
      <c r="E455" s="100">
        <f t="shared" ca="1" si="28"/>
        <v>44914</v>
      </c>
      <c r="F455" s="105">
        <f ca="1">DATEDIF(D:D,E:E,"D")</f>
        <v>2239</v>
      </c>
      <c r="G455" s="23">
        <v>279.98899999999998</v>
      </c>
      <c r="H455" s="9">
        <f t="shared" si="29"/>
        <v>5.59978</v>
      </c>
      <c r="I455" s="9">
        <f t="shared" ca="1" si="30"/>
        <v>208.94422715429997</v>
      </c>
      <c r="J455" s="9">
        <f t="shared" ca="1" si="31"/>
        <v>494.53300715429998</v>
      </c>
      <c r="K455" s="128"/>
    </row>
    <row r="456" spans="1:11">
      <c r="A456" s="5" t="s">
        <v>15</v>
      </c>
      <c r="B456" s="18">
        <v>75167948215</v>
      </c>
      <c r="C456" s="10" t="s">
        <v>65</v>
      </c>
      <c r="D456" s="100">
        <v>42705</v>
      </c>
      <c r="E456" s="100">
        <f t="shared" ca="1" si="28"/>
        <v>44914</v>
      </c>
      <c r="F456" s="105">
        <f ca="1">DATEDIF(D:D,E:E,"D")</f>
        <v>2209</v>
      </c>
      <c r="G456" s="23">
        <v>279.98899999999998</v>
      </c>
      <c r="H456" s="9">
        <f t="shared" si="29"/>
        <v>5.59978</v>
      </c>
      <c r="I456" s="9">
        <f t="shared" ca="1" si="30"/>
        <v>206.14461714329997</v>
      </c>
      <c r="J456" s="9">
        <f t="shared" ca="1" si="31"/>
        <v>491.73339714329995</v>
      </c>
      <c r="K456" s="128"/>
    </row>
    <row r="457" spans="1:11">
      <c r="A457" s="5" t="s">
        <v>15</v>
      </c>
      <c r="B457" s="18">
        <v>75167948215</v>
      </c>
      <c r="C457" s="10" t="s">
        <v>65</v>
      </c>
      <c r="D457" s="100">
        <v>42740</v>
      </c>
      <c r="E457" s="103">
        <f t="shared" ca="1" si="28"/>
        <v>44914</v>
      </c>
      <c r="F457" s="105">
        <f ca="1">DATEDIF(D:D,E:E,"D")</f>
        <v>2174</v>
      </c>
      <c r="G457" s="23">
        <v>279.98899999999998</v>
      </c>
      <c r="H457" s="9">
        <f t="shared" si="29"/>
        <v>5.59978</v>
      </c>
      <c r="I457" s="9">
        <f t="shared" ca="1" si="30"/>
        <v>202.87840546379996</v>
      </c>
      <c r="J457" s="9">
        <f t="shared" ca="1" si="31"/>
        <v>488.46718546379998</v>
      </c>
      <c r="K457" s="127"/>
    </row>
    <row r="458" spans="1:11">
      <c r="A458" s="5" t="s">
        <v>15</v>
      </c>
      <c r="B458" s="18">
        <v>6135048287</v>
      </c>
      <c r="C458" s="10" t="s">
        <v>102</v>
      </c>
      <c r="D458" s="100">
        <v>43256</v>
      </c>
      <c r="E458" s="100">
        <f t="shared" ca="1" si="28"/>
        <v>44914</v>
      </c>
      <c r="F458" s="105">
        <f ca="1">DATEDIF(D:D,E:E,"D")</f>
        <v>1658</v>
      </c>
      <c r="G458" s="9">
        <v>1071.992162</v>
      </c>
      <c r="H458" s="9">
        <f t="shared" si="29"/>
        <v>21.439843240000002</v>
      </c>
      <c r="I458" s="9">
        <f t="shared" ca="1" si="30"/>
        <v>592.39508943184683</v>
      </c>
      <c r="J458" s="9">
        <f t="shared" ca="1" si="31"/>
        <v>1685.8270946718469</v>
      </c>
      <c r="K458" s="126">
        <f ca="1">SUM(J458:J459)</f>
        <v>3360.9353397158557</v>
      </c>
    </row>
    <row r="459" spans="1:11">
      <c r="A459" s="5" t="s">
        <v>15</v>
      </c>
      <c r="B459" s="18">
        <v>6135048287</v>
      </c>
      <c r="C459" s="10" t="s">
        <v>102</v>
      </c>
      <c r="D459" s="100">
        <v>43286</v>
      </c>
      <c r="E459" s="100">
        <f t="shared" ca="1" si="28"/>
        <v>44914</v>
      </c>
      <c r="F459" s="105">
        <f ca="1">DATEDIF(D:D,E:E,"D")</f>
        <v>1628</v>
      </c>
      <c r="G459" s="9">
        <v>1071.992162</v>
      </c>
      <c r="H459" s="9">
        <f t="shared" si="29"/>
        <v>21.439843240000002</v>
      </c>
      <c r="I459" s="9">
        <f t="shared" ca="1" si="30"/>
        <v>581.67623980400879</v>
      </c>
      <c r="J459" s="9">
        <f t="shared" ca="1" si="31"/>
        <v>1675.108245044009</v>
      </c>
      <c r="K459" s="127"/>
    </row>
    <row r="460" spans="1:11">
      <c r="A460" s="5" t="s">
        <v>15</v>
      </c>
      <c r="B460" s="18">
        <v>77587855220</v>
      </c>
      <c r="C460" s="10" t="s">
        <v>66</v>
      </c>
      <c r="D460" s="100">
        <v>42644</v>
      </c>
      <c r="E460" s="100">
        <f t="shared" ca="1" si="28"/>
        <v>44914</v>
      </c>
      <c r="F460" s="105">
        <f ca="1">DATEDIF(D:D,E:E,"D")</f>
        <v>2270</v>
      </c>
      <c r="G460" s="26">
        <v>321.97000000000003</v>
      </c>
      <c r="H460" s="9">
        <f t="shared" si="29"/>
        <v>6.4394000000000009</v>
      </c>
      <c r="I460" s="9">
        <f t="shared" ca="1" si="30"/>
        <v>243.59960426999999</v>
      </c>
      <c r="J460" s="9">
        <f t="shared" ca="1" si="31"/>
        <v>572.00900426999999</v>
      </c>
      <c r="K460" s="126">
        <f ca="1">SUM(J460:J469)</f>
        <v>4918.5672559157993</v>
      </c>
    </row>
    <row r="461" spans="1:11">
      <c r="A461" s="5" t="s">
        <v>15</v>
      </c>
      <c r="B461" s="18">
        <v>77587855220</v>
      </c>
      <c r="C461" s="10" t="s">
        <v>66</v>
      </c>
      <c r="D461" s="100">
        <v>42675</v>
      </c>
      <c r="E461" s="100">
        <f t="shared" ca="1" si="28"/>
        <v>44914</v>
      </c>
      <c r="F461" s="105">
        <f ca="1">DATEDIF(D:D,E:E,"D")</f>
        <v>2239</v>
      </c>
      <c r="G461" s="27">
        <v>279.98899999999998</v>
      </c>
      <c r="H461" s="9">
        <f t="shared" si="29"/>
        <v>5.59978</v>
      </c>
      <c r="I461" s="9">
        <f t="shared" ca="1" si="30"/>
        <v>208.94422715429997</v>
      </c>
      <c r="J461" s="9">
        <f t="shared" ca="1" si="31"/>
        <v>494.53300715429998</v>
      </c>
      <c r="K461" s="128"/>
    </row>
    <row r="462" spans="1:11">
      <c r="A462" s="5" t="s">
        <v>15</v>
      </c>
      <c r="B462" s="18">
        <v>77587855220</v>
      </c>
      <c r="C462" s="10" t="s">
        <v>66</v>
      </c>
      <c r="D462" s="100">
        <v>42705</v>
      </c>
      <c r="E462" s="100">
        <f t="shared" ca="1" si="28"/>
        <v>44914</v>
      </c>
      <c r="F462" s="105">
        <f ca="1">DATEDIF(D:D,E:E,"D")</f>
        <v>2209</v>
      </c>
      <c r="G462" s="27">
        <v>279.98899999999998</v>
      </c>
      <c r="H462" s="9">
        <f t="shared" si="29"/>
        <v>5.59978</v>
      </c>
      <c r="I462" s="9">
        <f t="shared" ca="1" si="30"/>
        <v>206.14461714329997</v>
      </c>
      <c r="J462" s="9">
        <f t="shared" ca="1" si="31"/>
        <v>491.73339714329995</v>
      </c>
      <c r="K462" s="128"/>
    </row>
    <row r="463" spans="1:11">
      <c r="A463" s="5" t="s">
        <v>15</v>
      </c>
      <c r="B463" s="18">
        <v>77587855220</v>
      </c>
      <c r="C463" s="10" t="s">
        <v>66</v>
      </c>
      <c r="D463" s="100">
        <v>42740</v>
      </c>
      <c r="E463" s="103">
        <f t="shared" ca="1" si="28"/>
        <v>44914</v>
      </c>
      <c r="F463" s="105">
        <f ca="1">DATEDIF(D:D,E:E,"D")</f>
        <v>2174</v>
      </c>
      <c r="G463" s="27">
        <v>279.98899999999998</v>
      </c>
      <c r="H463" s="9">
        <f t="shared" si="29"/>
        <v>5.59978</v>
      </c>
      <c r="I463" s="9">
        <f t="shared" ca="1" si="30"/>
        <v>202.87840546379996</v>
      </c>
      <c r="J463" s="9">
        <f t="shared" ca="1" si="31"/>
        <v>488.46718546379998</v>
      </c>
      <c r="K463" s="128"/>
    </row>
    <row r="464" spans="1:11">
      <c r="A464" s="5" t="s">
        <v>15</v>
      </c>
      <c r="B464" s="18">
        <v>77587855220</v>
      </c>
      <c r="C464" s="10" t="s">
        <v>66</v>
      </c>
      <c r="D464" s="100">
        <v>42771</v>
      </c>
      <c r="E464" s="103">
        <f t="shared" ca="1" si="28"/>
        <v>44914</v>
      </c>
      <c r="F464" s="105">
        <f ca="1">DATEDIF(D:D,E:E,"D")</f>
        <v>2143</v>
      </c>
      <c r="G464" s="27">
        <v>279.98899999999998</v>
      </c>
      <c r="H464" s="9">
        <f t="shared" si="29"/>
        <v>5.59978</v>
      </c>
      <c r="I464" s="9">
        <f t="shared" ca="1" si="30"/>
        <v>199.98547511909996</v>
      </c>
      <c r="J464" s="9">
        <f t="shared" ca="1" si="31"/>
        <v>485.57425511909992</v>
      </c>
      <c r="K464" s="128"/>
    </row>
    <row r="465" spans="1:11">
      <c r="A465" s="5" t="s">
        <v>15</v>
      </c>
      <c r="B465" s="18">
        <v>77587855220</v>
      </c>
      <c r="C465" s="10" t="s">
        <v>66</v>
      </c>
      <c r="D465" s="100">
        <v>42799</v>
      </c>
      <c r="E465" s="103">
        <f t="shared" ca="1" si="28"/>
        <v>44914</v>
      </c>
      <c r="F465" s="105">
        <f ca="1">DATEDIF(D:D,E:E,"D")</f>
        <v>2115</v>
      </c>
      <c r="G465" s="27">
        <v>279.98899999999998</v>
      </c>
      <c r="H465" s="9">
        <f t="shared" si="29"/>
        <v>5.59978</v>
      </c>
      <c r="I465" s="9">
        <f t="shared" ca="1" si="30"/>
        <v>197.37250577549997</v>
      </c>
      <c r="J465" s="9">
        <f t="shared" ca="1" si="31"/>
        <v>482.96128577549996</v>
      </c>
      <c r="K465" s="128"/>
    </row>
    <row r="466" spans="1:11">
      <c r="A466" s="5" t="s">
        <v>15</v>
      </c>
      <c r="B466" s="18">
        <v>77587855220</v>
      </c>
      <c r="C466" s="10" t="s">
        <v>66</v>
      </c>
      <c r="D466" s="100">
        <v>42830</v>
      </c>
      <c r="E466" s="103">
        <f t="shared" ca="1" si="28"/>
        <v>44914</v>
      </c>
      <c r="F466" s="105">
        <f ca="1">DATEDIF(D:D,E:E,"D")</f>
        <v>2084</v>
      </c>
      <c r="G466" s="27">
        <v>279.98899999999998</v>
      </c>
      <c r="H466" s="9">
        <f t="shared" si="29"/>
        <v>5.59978</v>
      </c>
      <c r="I466" s="9">
        <f t="shared" ca="1" si="30"/>
        <v>194.47957543079997</v>
      </c>
      <c r="J466" s="9">
        <f t="shared" ca="1" si="31"/>
        <v>480.06835543079995</v>
      </c>
      <c r="K466" s="128"/>
    </row>
    <row r="467" spans="1:11">
      <c r="A467" s="5" t="s">
        <v>15</v>
      </c>
      <c r="B467" s="18">
        <v>77587855220</v>
      </c>
      <c r="C467" s="10" t="s">
        <v>66</v>
      </c>
      <c r="D467" s="100">
        <v>42860</v>
      </c>
      <c r="E467" s="103">
        <f t="shared" ca="1" si="28"/>
        <v>44914</v>
      </c>
      <c r="F467" s="105">
        <f ca="1">DATEDIF(D:D,E:E,"D")</f>
        <v>2054</v>
      </c>
      <c r="G467" s="27">
        <v>279.98899999999998</v>
      </c>
      <c r="H467" s="9">
        <f t="shared" si="29"/>
        <v>5.59978</v>
      </c>
      <c r="I467" s="9">
        <f t="shared" ca="1" si="30"/>
        <v>191.67996541979997</v>
      </c>
      <c r="J467" s="9">
        <f t="shared" ca="1" si="31"/>
        <v>477.26874541979998</v>
      </c>
      <c r="K467" s="128"/>
    </row>
    <row r="468" spans="1:11">
      <c r="A468" s="5" t="s">
        <v>15</v>
      </c>
      <c r="B468" s="18">
        <v>77587855220</v>
      </c>
      <c r="C468" s="10" t="s">
        <v>66</v>
      </c>
      <c r="D468" s="100">
        <v>42891</v>
      </c>
      <c r="E468" s="103">
        <f t="shared" ca="1" si="28"/>
        <v>44914</v>
      </c>
      <c r="F468" s="105">
        <f ca="1">DATEDIF(D:D,E:E,"D")</f>
        <v>2023</v>
      </c>
      <c r="G468" s="27">
        <v>279.98899999999998</v>
      </c>
      <c r="H468" s="9">
        <f t="shared" si="29"/>
        <v>5.59978</v>
      </c>
      <c r="I468" s="9">
        <f t="shared" ca="1" si="30"/>
        <v>188.78703507509996</v>
      </c>
      <c r="J468" s="9">
        <f t="shared" ca="1" si="31"/>
        <v>474.37581507509992</v>
      </c>
      <c r="K468" s="128"/>
    </row>
    <row r="469" spans="1:11">
      <c r="A469" s="5" t="s">
        <v>15</v>
      </c>
      <c r="B469" s="18">
        <v>77587855220</v>
      </c>
      <c r="C469" s="10" t="s">
        <v>66</v>
      </c>
      <c r="D469" s="100">
        <v>42921</v>
      </c>
      <c r="E469" s="103">
        <f t="shared" ca="1" si="28"/>
        <v>44914</v>
      </c>
      <c r="F469" s="105">
        <f ca="1">DATEDIF(D:D,E:E,"D")</f>
        <v>1993</v>
      </c>
      <c r="G469" s="27">
        <v>279.98899999999998</v>
      </c>
      <c r="H469" s="9">
        <f t="shared" si="29"/>
        <v>5.59978</v>
      </c>
      <c r="I469" s="9">
        <f t="shared" ca="1" si="30"/>
        <v>185.98742506409999</v>
      </c>
      <c r="J469" s="9">
        <f t="shared" ca="1" si="31"/>
        <v>471.57620506410001</v>
      </c>
      <c r="K469" s="127"/>
    </row>
    <row r="470" spans="1:11">
      <c r="A470" s="5" t="s">
        <v>15</v>
      </c>
      <c r="B470" s="33">
        <v>1879430282</v>
      </c>
      <c r="C470" s="10" t="s">
        <v>31</v>
      </c>
      <c r="D470" s="100">
        <v>43136</v>
      </c>
      <c r="E470" s="100">
        <f t="shared" ca="1" si="28"/>
        <v>44914</v>
      </c>
      <c r="F470" s="105">
        <f ca="1">DATEDIF(D:D,E:E,"D")</f>
        <v>1778</v>
      </c>
      <c r="G470" s="9">
        <v>1232.0643360000001</v>
      </c>
      <c r="H470" s="9">
        <f t="shared" si="29"/>
        <v>24.641286720000004</v>
      </c>
      <c r="I470" s="9">
        <f t="shared" ca="1" si="30"/>
        <v>730.1304427896863</v>
      </c>
      <c r="J470" s="9">
        <f t="shared" ca="1" si="31"/>
        <v>1986.8360655096863</v>
      </c>
      <c r="K470" s="126">
        <f ca="1">SUM(J470:J471)</f>
        <v>3899.338285515686</v>
      </c>
    </row>
    <row r="471" spans="1:11">
      <c r="A471" s="5" t="s">
        <v>15</v>
      </c>
      <c r="B471" s="6">
        <v>1879430282</v>
      </c>
      <c r="C471" s="10" t="s">
        <v>31</v>
      </c>
      <c r="D471" s="100">
        <v>43317</v>
      </c>
      <c r="E471" s="100">
        <f t="shared" ca="1" si="28"/>
        <v>44914</v>
      </c>
      <c r="F471" s="105">
        <f ca="1">DATEDIF(D:D,E:E,"D")</f>
        <v>1597</v>
      </c>
      <c r="G471" s="9">
        <v>1232.06</v>
      </c>
      <c r="H471" s="9">
        <f t="shared" si="29"/>
        <v>24.641199999999998</v>
      </c>
      <c r="I471" s="9">
        <f t="shared" ca="1" si="30"/>
        <v>655.80102000599993</v>
      </c>
      <c r="J471" s="9">
        <f t="shared" ca="1" si="31"/>
        <v>1912.5022200059998</v>
      </c>
      <c r="K471" s="127"/>
    </row>
    <row r="472" spans="1:11">
      <c r="A472" s="5" t="s">
        <v>15</v>
      </c>
      <c r="B472" s="18">
        <v>18439098200</v>
      </c>
      <c r="C472" s="10" t="s">
        <v>67</v>
      </c>
      <c r="D472" s="100">
        <v>42374</v>
      </c>
      <c r="E472" s="100">
        <f t="shared" ca="1" si="28"/>
        <v>44914</v>
      </c>
      <c r="F472" s="105">
        <f ca="1">DATEDIF(D:D,E:E,"D")</f>
        <v>2540</v>
      </c>
      <c r="G472" s="24">
        <v>279.97000000000003</v>
      </c>
      <c r="H472" s="9">
        <f t="shared" si="29"/>
        <v>5.599400000000001</v>
      </c>
      <c r="I472" s="9">
        <f t="shared" ca="1" si="30"/>
        <v>237.01756254</v>
      </c>
      <c r="J472" s="9">
        <f t="shared" ca="1" si="31"/>
        <v>522.58696254000006</v>
      </c>
      <c r="K472" s="126">
        <f ca="1">SUM(J472:J480)</f>
        <v>4676.6031083447997</v>
      </c>
    </row>
    <row r="473" spans="1:11">
      <c r="A473" s="5" t="s">
        <v>15</v>
      </c>
      <c r="B473" s="18">
        <v>18439098200</v>
      </c>
      <c r="C473" s="10" t="s">
        <v>67</v>
      </c>
      <c r="D473" s="100">
        <v>42405</v>
      </c>
      <c r="E473" s="100">
        <f t="shared" ca="1" si="28"/>
        <v>44914</v>
      </c>
      <c r="F473" s="105">
        <f ca="1">DATEDIF(D:D,E:E,"D")</f>
        <v>2509</v>
      </c>
      <c r="G473" s="24">
        <v>279.97000000000003</v>
      </c>
      <c r="H473" s="9">
        <f t="shared" si="29"/>
        <v>5.599400000000001</v>
      </c>
      <c r="I473" s="9">
        <f t="shared" ca="1" si="30"/>
        <v>234.124828509</v>
      </c>
      <c r="J473" s="9">
        <f t="shared" ca="1" si="31"/>
        <v>519.69422850900003</v>
      </c>
      <c r="K473" s="128"/>
    </row>
    <row r="474" spans="1:11">
      <c r="A474" s="5" t="s">
        <v>15</v>
      </c>
      <c r="B474" s="18">
        <v>18439098200</v>
      </c>
      <c r="C474" s="10" t="s">
        <v>67</v>
      </c>
      <c r="D474" s="100">
        <v>42434</v>
      </c>
      <c r="E474" s="100">
        <f t="shared" ca="1" si="28"/>
        <v>44914</v>
      </c>
      <c r="F474" s="105">
        <f ca="1">DATEDIF(D:D,E:E,"D")</f>
        <v>2480</v>
      </c>
      <c r="G474" s="24">
        <v>279.97000000000003</v>
      </c>
      <c r="H474" s="9">
        <f t="shared" si="29"/>
        <v>5.599400000000001</v>
      </c>
      <c r="I474" s="9">
        <f t="shared" ca="1" si="30"/>
        <v>231.41872247999999</v>
      </c>
      <c r="J474" s="9">
        <f t="shared" ca="1" si="31"/>
        <v>516.98812248000002</v>
      </c>
      <c r="K474" s="128"/>
    </row>
    <row r="475" spans="1:11">
      <c r="A475" s="5" t="s">
        <v>15</v>
      </c>
      <c r="B475" s="18">
        <v>18439098200</v>
      </c>
      <c r="C475" s="10" t="s">
        <v>67</v>
      </c>
      <c r="D475" s="100">
        <v>42465</v>
      </c>
      <c r="E475" s="100">
        <f t="shared" ca="1" si="28"/>
        <v>44914</v>
      </c>
      <c r="F475" s="105">
        <f ca="1">DATEDIF(D:D,E:E,"D")</f>
        <v>2449</v>
      </c>
      <c r="G475" s="24">
        <v>279.97000000000003</v>
      </c>
      <c r="H475" s="9">
        <f t="shared" si="29"/>
        <v>5.599400000000001</v>
      </c>
      <c r="I475" s="9">
        <f t="shared" ca="1" si="30"/>
        <v>228.52598844900001</v>
      </c>
      <c r="J475" s="9">
        <f t="shared" ca="1" si="31"/>
        <v>514.09538844899998</v>
      </c>
      <c r="K475" s="128"/>
    </row>
    <row r="476" spans="1:11">
      <c r="A476" s="5" t="s">
        <v>15</v>
      </c>
      <c r="B476" s="18">
        <v>18439098200</v>
      </c>
      <c r="C476" s="10" t="s">
        <v>67</v>
      </c>
      <c r="D476" s="100">
        <v>42495</v>
      </c>
      <c r="E476" s="100">
        <f t="shared" ca="1" si="28"/>
        <v>44914</v>
      </c>
      <c r="F476" s="105">
        <f ca="1">DATEDIF(D:D,E:E,"D")</f>
        <v>2419</v>
      </c>
      <c r="G476" s="24">
        <v>279.97000000000003</v>
      </c>
      <c r="H476" s="9">
        <f t="shared" si="29"/>
        <v>5.599400000000001</v>
      </c>
      <c r="I476" s="9">
        <f t="shared" ca="1" si="30"/>
        <v>225.72656841900002</v>
      </c>
      <c r="J476" s="9">
        <f t="shared" ca="1" si="31"/>
        <v>511.29596841900002</v>
      </c>
      <c r="K476" s="128"/>
    </row>
    <row r="477" spans="1:11">
      <c r="A477" s="5" t="s">
        <v>15</v>
      </c>
      <c r="B477" s="18">
        <v>18439098200</v>
      </c>
      <c r="C477" s="10" t="s">
        <v>67</v>
      </c>
      <c r="D477" s="100">
        <v>42526</v>
      </c>
      <c r="E477" s="100">
        <f t="shared" ca="1" si="28"/>
        <v>44914</v>
      </c>
      <c r="F477" s="105">
        <f ca="1">DATEDIF(D:D,E:E,"D")</f>
        <v>2388</v>
      </c>
      <c r="G477" s="24">
        <v>279.97000000000003</v>
      </c>
      <c r="H477" s="9">
        <f t="shared" si="29"/>
        <v>5.599400000000001</v>
      </c>
      <c r="I477" s="9">
        <f t="shared" ca="1" si="30"/>
        <v>222.83383438800001</v>
      </c>
      <c r="J477" s="9">
        <f t="shared" ca="1" si="31"/>
        <v>508.40323438800004</v>
      </c>
      <c r="K477" s="128"/>
    </row>
    <row r="478" spans="1:11">
      <c r="A478" s="5" t="s">
        <v>15</v>
      </c>
      <c r="B478" s="18">
        <v>18439098200</v>
      </c>
      <c r="C478" s="10" t="s">
        <v>67</v>
      </c>
      <c r="D478" s="100">
        <v>42556</v>
      </c>
      <c r="E478" s="100">
        <f t="shared" ca="1" si="28"/>
        <v>44914</v>
      </c>
      <c r="F478" s="105">
        <f ca="1">DATEDIF(D:D,E:E,"D")</f>
        <v>2358</v>
      </c>
      <c r="G478" s="24">
        <v>279.97000000000003</v>
      </c>
      <c r="H478" s="9">
        <f t="shared" si="29"/>
        <v>5.599400000000001</v>
      </c>
      <c r="I478" s="9">
        <f t="shared" ca="1" si="30"/>
        <v>220.03441435799999</v>
      </c>
      <c r="J478" s="9">
        <f t="shared" ca="1" si="31"/>
        <v>505.60381435800002</v>
      </c>
      <c r="K478" s="128"/>
    </row>
    <row r="479" spans="1:11">
      <c r="A479" s="5" t="s">
        <v>15</v>
      </c>
      <c r="B479" s="18">
        <v>18439098200</v>
      </c>
      <c r="C479" s="10" t="s">
        <v>67</v>
      </c>
      <c r="D479" s="100">
        <v>42587</v>
      </c>
      <c r="E479" s="100">
        <f t="shared" ca="1" si="28"/>
        <v>44914</v>
      </c>
      <c r="F479" s="105">
        <f ca="1">DATEDIF(D:D,E:E,"D")</f>
        <v>2327</v>
      </c>
      <c r="G479" s="24">
        <v>279.97000000000003</v>
      </c>
      <c r="H479" s="9">
        <f t="shared" si="29"/>
        <v>5.599400000000001</v>
      </c>
      <c r="I479" s="9">
        <f t="shared" ca="1" si="30"/>
        <v>217.14168032699999</v>
      </c>
      <c r="J479" s="9">
        <f t="shared" ca="1" si="31"/>
        <v>502.71108032699999</v>
      </c>
      <c r="K479" s="128"/>
    </row>
    <row r="480" spans="1:11">
      <c r="A480" s="5" t="s">
        <v>15</v>
      </c>
      <c r="B480" s="18">
        <v>18439098200</v>
      </c>
      <c r="C480" s="10" t="s">
        <v>67</v>
      </c>
      <c r="D480" s="100">
        <v>42614</v>
      </c>
      <c r="E480" s="100">
        <f t="shared" ca="1" si="28"/>
        <v>44914</v>
      </c>
      <c r="F480" s="105">
        <f ca="1">DATEDIF(D:D,E:E,"D")</f>
        <v>2300</v>
      </c>
      <c r="G480" s="22">
        <v>321.96771999999999</v>
      </c>
      <c r="H480" s="9">
        <f t="shared" si="29"/>
        <v>6.4393544</v>
      </c>
      <c r="I480" s="9">
        <f t="shared" ca="1" si="30"/>
        <v>246.81723447479996</v>
      </c>
      <c r="J480" s="9">
        <f t="shared" ca="1" si="31"/>
        <v>575.22430887479993</v>
      </c>
      <c r="K480" s="127"/>
    </row>
    <row r="481" spans="1:11">
      <c r="A481" s="5" t="s">
        <v>15</v>
      </c>
      <c r="B481" s="18">
        <v>41364945720</v>
      </c>
      <c r="C481" s="10" t="s">
        <v>68</v>
      </c>
      <c r="D481" s="100">
        <v>42614</v>
      </c>
      <c r="E481" s="100">
        <f t="shared" ca="1" si="28"/>
        <v>44914</v>
      </c>
      <c r="F481" s="105">
        <f ca="1">DATEDIF(D:D,E:E,"D")</f>
        <v>2300</v>
      </c>
      <c r="G481" s="22">
        <v>1397.69724</v>
      </c>
      <c r="H481" s="9">
        <f t="shared" si="29"/>
        <v>27.953944799999999</v>
      </c>
      <c r="I481" s="9">
        <f t="shared" ca="1" si="30"/>
        <v>1071.4607272115998</v>
      </c>
      <c r="J481" s="9">
        <f t="shared" ca="1" si="31"/>
        <v>2497.1119120116</v>
      </c>
      <c r="K481" s="126">
        <f ca="1">SUM(J481:J491)</f>
        <v>27262.461916126318</v>
      </c>
    </row>
    <row r="482" spans="1:11">
      <c r="A482" s="5" t="s">
        <v>15</v>
      </c>
      <c r="B482" s="18">
        <v>41364945720</v>
      </c>
      <c r="C482" s="10" t="s">
        <v>68</v>
      </c>
      <c r="D482" s="100">
        <v>42644</v>
      </c>
      <c r="E482" s="100">
        <f t="shared" ca="1" si="28"/>
        <v>44914</v>
      </c>
      <c r="F482" s="105">
        <f ca="1">DATEDIF(D:D,E:E,"D")</f>
        <v>2270</v>
      </c>
      <c r="G482" s="22">
        <v>1397.69724</v>
      </c>
      <c r="H482" s="9">
        <f t="shared" si="29"/>
        <v>27.953944799999999</v>
      </c>
      <c r="I482" s="9">
        <f t="shared" ca="1" si="30"/>
        <v>1057.4851525088397</v>
      </c>
      <c r="J482" s="9">
        <f t="shared" ca="1" si="31"/>
        <v>2483.1363373088398</v>
      </c>
      <c r="K482" s="128"/>
    </row>
    <row r="483" spans="1:11">
      <c r="A483" s="5" t="s">
        <v>15</v>
      </c>
      <c r="B483" s="18">
        <v>41364945720</v>
      </c>
      <c r="C483" s="10" t="s">
        <v>68</v>
      </c>
      <c r="D483" s="100">
        <v>42675</v>
      </c>
      <c r="E483" s="100">
        <f t="shared" ca="1" si="28"/>
        <v>44914</v>
      </c>
      <c r="F483" s="105">
        <f ca="1">DATEDIF(D:D,E:E,"D")</f>
        <v>2239</v>
      </c>
      <c r="G483" s="22">
        <v>1397.69724</v>
      </c>
      <c r="H483" s="9">
        <f t="shared" si="29"/>
        <v>27.953944799999999</v>
      </c>
      <c r="I483" s="9">
        <f t="shared" ca="1" si="30"/>
        <v>1043.0437253159878</v>
      </c>
      <c r="J483" s="9">
        <f t="shared" ca="1" si="31"/>
        <v>2468.694910115988</v>
      </c>
      <c r="K483" s="128"/>
    </row>
    <row r="484" spans="1:11">
      <c r="A484" s="5" t="s">
        <v>15</v>
      </c>
      <c r="B484" s="18">
        <v>41364945720</v>
      </c>
      <c r="C484" s="10" t="s">
        <v>68</v>
      </c>
      <c r="D484" s="100">
        <v>42705</v>
      </c>
      <c r="E484" s="100">
        <f t="shared" ca="1" si="28"/>
        <v>44914</v>
      </c>
      <c r="F484" s="105">
        <f ca="1">DATEDIF(D:D,E:E,"D")</f>
        <v>2209</v>
      </c>
      <c r="G484" s="22">
        <v>1397.69724</v>
      </c>
      <c r="H484" s="9">
        <f t="shared" si="29"/>
        <v>27.953944799999999</v>
      </c>
      <c r="I484" s="9">
        <f t="shared" ca="1" si="30"/>
        <v>1029.068150613228</v>
      </c>
      <c r="J484" s="9">
        <f t="shared" ca="1" si="31"/>
        <v>2454.7193354132278</v>
      </c>
      <c r="K484" s="128"/>
    </row>
    <row r="485" spans="1:11">
      <c r="A485" s="5" t="s">
        <v>15</v>
      </c>
      <c r="B485" s="18">
        <v>41364945720</v>
      </c>
      <c r="C485" s="10" t="s">
        <v>68</v>
      </c>
      <c r="D485" s="100">
        <v>42740</v>
      </c>
      <c r="E485" s="103">
        <f t="shared" ca="1" si="28"/>
        <v>44914</v>
      </c>
      <c r="F485" s="105">
        <f ca="1">DATEDIF(D:D,E:E,"D")</f>
        <v>2174</v>
      </c>
      <c r="G485" s="22">
        <v>1397.69724</v>
      </c>
      <c r="H485" s="9">
        <f t="shared" si="29"/>
        <v>27.953944799999999</v>
      </c>
      <c r="I485" s="9">
        <f t="shared" ca="1" si="30"/>
        <v>1012.7633134600079</v>
      </c>
      <c r="J485" s="9">
        <f t="shared" ca="1" si="31"/>
        <v>2438.4144982600078</v>
      </c>
      <c r="K485" s="128"/>
    </row>
    <row r="486" spans="1:11">
      <c r="A486" s="5" t="s">
        <v>15</v>
      </c>
      <c r="B486" s="18">
        <v>41364945720</v>
      </c>
      <c r="C486" s="10" t="s">
        <v>68</v>
      </c>
      <c r="D486" s="100">
        <v>42771</v>
      </c>
      <c r="E486" s="103">
        <f t="shared" ca="1" si="28"/>
        <v>44914</v>
      </c>
      <c r="F486" s="105">
        <f ca="1">DATEDIF(D:D,E:E,"D")</f>
        <v>2143</v>
      </c>
      <c r="G486" s="22">
        <v>1397.69724</v>
      </c>
      <c r="H486" s="9">
        <f t="shared" si="29"/>
        <v>27.953944799999999</v>
      </c>
      <c r="I486" s="9">
        <f t="shared" ca="1" si="30"/>
        <v>998.32188626715583</v>
      </c>
      <c r="J486" s="9">
        <f t="shared" ca="1" si="31"/>
        <v>2423.9730710671556</v>
      </c>
      <c r="K486" s="128"/>
    </row>
    <row r="487" spans="1:11">
      <c r="A487" s="5" t="s">
        <v>15</v>
      </c>
      <c r="B487" s="18">
        <v>41364945720</v>
      </c>
      <c r="C487" s="10" t="s">
        <v>68</v>
      </c>
      <c r="D487" s="100">
        <v>42799</v>
      </c>
      <c r="E487" s="103">
        <f t="shared" ca="1" si="28"/>
        <v>44914</v>
      </c>
      <c r="F487" s="105">
        <f ca="1">DATEDIF(D:D,E:E,"D")</f>
        <v>2115</v>
      </c>
      <c r="G487" s="22">
        <v>1397.69724</v>
      </c>
      <c r="H487" s="9">
        <f t="shared" si="29"/>
        <v>27.953944799999999</v>
      </c>
      <c r="I487" s="9">
        <f t="shared" ca="1" si="30"/>
        <v>985.27801654457994</v>
      </c>
      <c r="J487" s="9">
        <f t="shared" ca="1" si="31"/>
        <v>2410.9292013445802</v>
      </c>
      <c r="K487" s="128"/>
    </row>
    <row r="488" spans="1:11">
      <c r="A488" s="5" t="s">
        <v>15</v>
      </c>
      <c r="B488" s="18">
        <v>41364945720</v>
      </c>
      <c r="C488" s="10" t="s">
        <v>68</v>
      </c>
      <c r="D488" s="100">
        <v>42830</v>
      </c>
      <c r="E488" s="103">
        <f t="shared" ca="1" si="28"/>
        <v>44914</v>
      </c>
      <c r="F488" s="105">
        <f ca="1">DATEDIF(D:D,E:E,"D")</f>
        <v>2084</v>
      </c>
      <c r="G488" s="22">
        <v>1397.69724</v>
      </c>
      <c r="H488" s="9">
        <f t="shared" si="29"/>
        <v>27.953944799999999</v>
      </c>
      <c r="I488" s="9">
        <f t="shared" ca="1" si="30"/>
        <v>970.83658935172787</v>
      </c>
      <c r="J488" s="9">
        <f t="shared" ca="1" si="31"/>
        <v>2396.487774151728</v>
      </c>
      <c r="K488" s="128"/>
    </row>
    <row r="489" spans="1:11">
      <c r="A489" s="5" t="s">
        <v>15</v>
      </c>
      <c r="B489" s="18">
        <v>41364945720</v>
      </c>
      <c r="C489" s="10" t="s">
        <v>68</v>
      </c>
      <c r="D489" s="100">
        <v>42860</v>
      </c>
      <c r="E489" s="103">
        <f t="shared" ca="1" si="28"/>
        <v>44914</v>
      </c>
      <c r="F489" s="105">
        <f ca="1">DATEDIF(D:D,E:E,"D")</f>
        <v>2054</v>
      </c>
      <c r="G489" s="22">
        <v>1397.69724</v>
      </c>
      <c r="H489" s="9">
        <f t="shared" si="29"/>
        <v>27.953944799999999</v>
      </c>
      <c r="I489" s="9">
        <f t="shared" ca="1" si="30"/>
        <v>956.86101464896785</v>
      </c>
      <c r="J489" s="9">
        <f t="shared" ca="1" si="31"/>
        <v>2382.5121994489677</v>
      </c>
      <c r="K489" s="128"/>
    </row>
    <row r="490" spans="1:11">
      <c r="A490" s="5" t="s">
        <v>15</v>
      </c>
      <c r="B490" s="18">
        <v>41364945720</v>
      </c>
      <c r="C490" s="10" t="s">
        <v>68</v>
      </c>
      <c r="D490" s="100">
        <v>42891</v>
      </c>
      <c r="E490" s="103">
        <f t="shared" ca="1" si="28"/>
        <v>44914</v>
      </c>
      <c r="F490" s="105">
        <f ca="1">DATEDIF(D:D,E:E,"D")</f>
        <v>2023</v>
      </c>
      <c r="G490" s="19">
        <v>1570.64708</v>
      </c>
      <c r="H490" s="9">
        <f t="shared" si="29"/>
        <v>31.4129416</v>
      </c>
      <c r="I490" s="9">
        <f t="shared" ca="1" si="30"/>
        <v>1059.033766978572</v>
      </c>
      <c r="J490" s="9">
        <f t="shared" ca="1" si="31"/>
        <v>2661.093788578572</v>
      </c>
      <c r="K490" s="128"/>
    </row>
    <row r="491" spans="1:11">
      <c r="A491" s="5" t="s">
        <v>15</v>
      </c>
      <c r="B491" s="18">
        <v>41364945720</v>
      </c>
      <c r="C491" s="10" t="s">
        <v>68</v>
      </c>
      <c r="D491" s="100">
        <v>42921</v>
      </c>
      <c r="E491" s="103">
        <f t="shared" ca="1" si="28"/>
        <v>44914</v>
      </c>
      <c r="F491" s="105">
        <f ca="1">DATEDIF(D:D,E:E,"D")</f>
        <v>1993</v>
      </c>
      <c r="G491" s="19">
        <v>1570.64708</v>
      </c>
      <c r="H491" s="9">
        <f t="shared" si="29"/>
        <v>31.4129416</v>
      </c>
      <c r="I491" s="9">
        <f t="shared" ca="1" si="30"/>
        <v>1043.3288668256519</v>
      </c>
      <c r="J491" s="9">
        <f t="shared" ca="1" si="31"/>
        <v>2645.3888884256521</v>
      </c>
      <c r="K491" s="127"/>
    </row>
    <row r="492" spans="1:11">
      <c r="A492" s="33" t="s">
        <v>15</v>
      </c>
      <c r="B492" s="108">
        <v>4232089268</v>
      </c>
      <c r="C492" s="97" t="s">
        <v>418</v>
      </c>
      <c r="D492" s="112">
        <v>44686</v>
      </c>
      <c r="E492" s="112">
        <f t="shared" ca="1" si="28"/>
        <v>44914</v>
      </c>
      <c r="F492" s="105">
        <f ca="1">DATEDIF(D:D,E:E,"D")</f>
        <v>228</v>
      </c>
      <c r="G492" s="109">
        <v>524.06999999999994</v>
      </c>
      <c r="H492" s="9">
        <f t="shared" si="29"/>
        <v>10.481399999999999</v>
      </c>
      <c r="I492" s="9">
        <f t="shared" ca="1" si="30"/>
        <v>39.825337067999989</v>
      </c>
      <c r="J492" s="109">
        <f t="shared" ca="1" si="31"/>
        <v>574.3767370679999</v>
      </c>
      <c r="K492" s="126">
        <f ca="1">SUM(J492:J494)</f>
        <v>3706.3341924607794</v>
      </c>
    </row>
    <row r="493" spans="1:11">
      <c r="A493" s="33" t="s">
        <v>15</v>
      </c>
      <c r="B493" s="108">
        <v>4232089268</v>
      </c>
      <c r="C493" s="97" t="s">
        <v>418</v>
      </c>
      <c r="D493" s="112">
        <v>44717</v>
      </c>
      <c r="E493" s="112">
        <f t="shared" ca="1" si="28"/>
        <v>44914</v>
      </c>
      <c r="F493" s="105">
        <f ca="1">DATEDIF(D:D,E:E,"D")</f>
        <v>197</v>
      </c>
      <c r="G493" s="109">
        <v>1270.31</v>
      </c>
      <c r="H493" s="9">
        <f t="shared" si="29"/>
        <v>25.406199999999998</v>
      </c>
      <c r="I493" s="9">
        <f t="shared" ca="1" si="30"/>
        <v>83.408681630999993</v>
      </c>
      <c r="J493" s="109">
        <f t="shared" ca="1" si="31"/>
        <v>1379.1248816309999</v>
      </c>
      <c r="K493" s="128"/>
    </row>
    <row r="494" spans="1:11">
      <c r="A494" s="33" t="s">
        <v>15</v>
      </c>
      <c r="B494" s="108">
        <v>4232089268</v>
      </c>
      <c r="C494" s="97" t="s">
        <v>418</v>
      </c>
      <c r="D494" s="112">
        <v>44747</v>
      </c>
      <c r="E494" s="112">
        <f t="shared" ca="1" si="28"/>
        <v>44914</v>
      </c>
      <c r="F494" s="105">
        <f ca="1">DATEDIF(D:D,E:E,"D")</f>
        <v>167</v>
      </c>
      <c r="G494" s="109">
        <v>1629.5398</v>
      </c>
      <c r="H494" s="9">
        <f t="shared" si="29"/>
        <v>32.590795999999997</v>
      </c>
      <c r="I494" s="9">
        <f t="shared" ca="1" si="30"/>
        <v>90.70197776178</v>
      </c>
      <c r="J494" s="109">
        <f t="shared" ca="1" si="31"/>
        <v>1752.8325737617799</v>
      </c>
      <c r="K494" s="127"/>
    </row>
    <row r="495" spans="1:11">
      <c r="A495" s="5" t="s">
        <v>15</v>
      </c>
      <c r="B495" s="18">
        <v>40212769200</v>
      </c>
      <c r="C495" s="10" t="s">
        <v>69</v>
      </c>
      <c r="D495" s="100">
        <v>42644</v>
      </c>
      <c r="E495" s="100">
        <f t="shared" ca="1" si="28"/>
        <v>44914</v>
      </c>
      <c r="F495" s="105">
        <f ca="1">DATEDIF(D:D,E:E,"D")</f>
        <v>2270</v>
      </c>
      <c r="G495" s="22">
        <v>561.94639999999993</v>
      </c>
      <c r="H495" s="9">
        <f t="shared" si="29"/>
        <v>11.238928</v>
      </c>
      <c r="I495" s="9">
        <f t="shared" ca="1" si="30"/>
        <v>425.16358872239988</v>
      </c>
      <c r="J495" s="9">
        <f t="shared" ca="1" si="31"/>
        <v>998.34891672239974</v>
      </c>
    </row>
    <row r="496" spans="1:11">
      <c r="A496" s="5" t="s">
        <v>15</v>
      </c>
      <c r="B496" s="6">
        <v>67120342215</v>
      </c>
      <c r="C496" s="10" t="s">
        <v>32</v>
      </c>
      <c r="D496" s="100">
        <v>42705</v>
      </c>
      <c r="E496" s="100">
        <f t="shared" ca="1" si="28"/>
        <v>44914</v>
      </c>
      <c r="F496" s="105">
        <f ca="1">DATEDIF(D:D,E:E,"D")</f>
        <v>2209</v>
      </c>
      <c r="G496" s="9">
        <v>643.93543999999997</v>
      </c>
      <c r="H496" s="9">
        <f t="shared" si="29"/>
        <v>12.8787088</v>
      </c>
      <c r="I496" s="9">
        <f t="shared" ca="1" si="30"/>
        <v>474.10371387376796</v>
      </c>
      <c r="J496" s="9">
        <f t="shared" ca="1" si="31"/>
        <v>1130.917862673768</v>
      </c>
      <c r="K496" s="126">
        <f ca="1">SUM(J496:J501)</f>
        <v>6644.2847931865917</v>
      </c>
    </row>
    <row r="497" spans="1:11">
      <c r="A497" s="5" t="s">
        <v>15</v>
      </c>
      <c r="B497" s="6">
        <v>67120342215</v>
      </c>
      <c r="C497" s="10" t="s">
        <v>32</v>
      </c>
      <c r="D497" s="100">
        <v>42740</v>
      </c>
      <c r="E497" s="103">
        <f t="shared" ca="1" si="28"/>
        <v>44914</v>
      </c>
      <c r="F497" s="105">
        <f ca="1">DATEDIF(D:D,E:E,"D")</f>
        <v>2174</v>
      </c>
      <c r="G497" s="9">
        <v>643.93543999999997</v>
      </c>
      <c r="H497" s="9">
        <f t="shared" si="29"/>
        <v>12.8787088</v>
      </c>
      <c r="I497" s="9">
        <f t="shared" ca="1" si="30"/>
        <v>466.59188499844794</v>
      </c>
      <c r="J497" s="9">
        <f t="shared" ca="1" si="31"/>
        <v>1123.4060337984479</v>
      </c>
      <c r="K497" s="128"/>
    </row>
    <row r="498" spans="1:11">
      <c r="A498" s="5" t="s">
        <v>15</v>
      </c>
      <c r="B498" s="6">
        <v>67120342215</v>
      </c>
      <c r="C498" s="10" t="s">
        <v>32</v>
      </c>
      <c r="D498" s="100">
        <v>42771</v>
      </c>
      <c r="E498" s="103">
        <f t="shared" ca="1" si="28"/>
        <v>44914</v>
      </c>
      <c r="F498" s="105">
        <f ca="1">DATEDIF(D:D,E:E,"D")</f>
        <v>2143</v>
      </c>
      <c r="G498" s="9">
        <v>643.93543999999997</v>
      </c>
      <c r="H498" s="9">
        <f t="shared" si="29"/>
        <v>12.8787088</v>
      </c>
      <c r="I498" s="9">
        <f t="shared" ca="1" si="30"/>
        <v>459.9385508517359</v>
      </c>
      <c r="J498" s="9">
        <f t="shared" ca="1" si="31"/>
        <v>1116.7526996517358</v>
      </c>
      <c r="K498" s="128"/>
    </row>
    <row r="499" spans="1:11">
      <c r="A499" s="5" t="s">
        <v>15</v>
      </c>
      <c r="B499" s="6">
        <v>67120342215</v>
      </c>
      <c r="C499" s="10" t="s">
        <v>32</v>
      </c>
      <c r="D499" s="100">
        <v>42860</v>
      </c>
      <c r="E499" s="103">
        <f t="shared" ca="1" si="28"/>
        <v>44914</v>
      </c>
      <c r="F499" s="105">
        <f ca="1">DATEDIF(D:D,E:E,"D")</f>
        <v>2054</v>
      </c>
      <c r="G499" s="9">
        <v>643.93543999999997</v>
      </c>
      <c r="H499" s="9">
        <f t="shared" si="29"/>
        <v>12.8787088</v>
      </c>
      <c r="I499" s="9">
        <f t="shared" ca="1" si="30"/>
        <v>440.83704314020792</v>
      </c>
      <c r="J499" s="9">
        <f t="shared" ca="1" si="31"/>
        <v>1097.6511919402078</v>
      </c>
      <c r="K499" s="128"/>
    </row>
    <row r="500" spans="1:11">
      <c r="A500" s="5" t="s">
        <v>15</v>
      </c>
      <c r="B500" s="6">
        <v>67120342215</v>
      </c>
      <c r="C500" s="10" t="s">
        <v>32</v>
      </c>
      <c r="D500" s="100">
        <v>42891</v>
      </c>
      <c r="E500" s="103">
        <f t="shared" ca="1" si="28"/>
        <v>44914</v>
      </c>
      <c r="F500" s="105">
        <f ca="1">DATEDIF(D:D,E:E,"D")</f>
        <v>2023</v>
      </c>
      <c r="G500" s="9">
        <v>643.93543999999997</v>
      </c>
      <c r="H500" s="9">
        <f t="shared" si="29"/>
        <v>12.8787088</v>
      </c>
      <c r="I500" s="9">
        <f t="shared" ca="1" si="30"/>
        <v>434.18370899349594</v>
      </c>
      <c r="J500" s="9">
        <f t="shared" ca="1" si="31"/>
        <v>1090.997857793496</v>
      </c>
      <c r="K500" s="128"/>
    </row>
    <row r="501" spans="1:11">
      <c r="A501" s="5" t="s">
        <v>15</v>
      </c>
      <c r="B501" s="6">
        <v>67120342215</v>
      </c>
      <c r="C501" s="10" t="s">
        <v>32</v>
      </c>
      <c r="D501" s="100">
        <v>42921</v>
      </c>
      <c r="E501" s="103">
        <f t="shared" ca="1" si="28"/>
        <v>44914</v>
      </c>
      <c r="F501" s="105">
        <f ca="1">DATEDIF(D:D,E:E,"D")</f>
        <v>1993</v>
      </c>
      <c r="G501" s="9">
        <v>643.93543999999997</v>
      </c>
      <c r="H501" s="9">
        <f t="shared" si="29"/>
        <v>12.8787088</v>
      </c>
      <c r="I501" s="9">
        <f t="shared" ca="1" si="30"/>
        <v>427.74499852893598</v>
      </c>
      <c r="J501" s="9">
        <f t="shared" ca="1" si="31"/>
        <v>1084.559147328936</v>
      </c>
      <c r="K501" s="127"/>
    </row>
    <row r="502" spans="1:11">
      <c r="A502" s="5" t="s">
        <v>15</v>
      </c>
      <c r="B502" s="18">
        <v>2408597234</v>
      </c>
      <c r="C502" s="10" t="s">
        <v>73</v>
      </c>
      <c r="D502" s="100">
        <v>43317</v>
      </c>
      <c r="E502" s="100">
        <f t="shared" ca="1" si="28"/>
        <v>44914</v>
      </c>
      <c r="F502" s="105">
        <f ca="1">DATEDIF(D:D,E:E,"D")</f>
        <v>1597</v>
      </c>
      <c r="G502" s="24">
        <v>616.03</v>
      </c>
      <c r="H502" s="9">
        <f t="shared" si="29"/>
        <v>12.320599999999999</v>
      </c>
      <c r="I502" s="9">
        <f t="shared" ca="1" si="30"/>
        <v>327.90051000299997</v>
      </c>
      <c r="J502" s="9">
        <f t="shared" ca="1" si="31"/>
        <v>956.25111000299989</v>
      </c>
    </row>
    <row r="503" spans="1:11">
      <c r="A503" s="33" t="s">
        <v>15</v>
      </c>
      <c r="B503" s="45">
        <v>26027011220</v>
      </c>
      <c r="C503" s="84" t="s">
        <v>303</v>
      </c>
      <c r="D503" s="100">
        <v>44444</v>
      </c>
      <c r="E503" s="100">
        <f t="shared" ca="1" si="28"/>
        <v>44914</v>
      </c>
      <c r="F503" s="105">
        <f ca="1">DATEDIF(D:D,E:E,"D")</f>
        <v>470</v>
      </c>
      <c r="G503" s="19">
        <v>401.05</v>
      </c>
      <c r="H503" s="9">
        <f t="shared" si="29"/>
        <v>8.0210000000000008</v>
      </c>
      <c r="I503" s="9">
        <f t="shared" ca="1" si="30"/>
        <v>62.824883549999996</v>
      </c>
      <c r="J503" s="19">
        <f t="shared" ca="1" si="31"/>
        <v>471.89588355000001</v>
      </c>
      <c r="K503" s="126">
        <f ca="1">SUM(J503:J504)</f>
        <v>1099.9818291798001</v>
      </c>
    </row>
    <row r="504" spans="1:11">
      <c r="A504" s="33" t="s">
        <v>15</v>
      </c>
      <c r="B504" s="45">
        <v>26027011220</v>
      </c>
      <c r="C504" s="84" t="s">
        <v>303</v>
      </c>
      <c r="D504" s="100">
        <v>44474</v>
      </c>
      <c r="E504" s="100">
        <f t="shared" ref="E504:E540" ca="1" si="32">TODAY()</f>
        <v>44914</v>
      </c>
      <c r="F504" s="105">
        <f ca="1">DATEDIF(D:D,E:E,"D")</f>
        <v>440</v>
      </c>
      <c r="G504" s="19">
        <v>538.36614999999995</v>
      </c>
      <c r="H504" s="9">
        <f t="shared" ref="H504:H540" si="33">G504*2%</f>
        <v>10.767322999999999</v>
      </c>
      <c r="I504" s="9">
        <f t="shared" ref="I504:I540" ca="1" si="34">F504*0.03333%*G504</f>
        <v>78.952472629799985</v>
      </c>
      <c r="J504" s="19">
        <f t="shared" ref="J504:J540" ca="1" si="35">SUM(G504:I504)</f>
        <v>628.08594562979999</v>
      </c>
      <c r="K504" s="127"/>
    </row>
    <row r="505" spans="1:11">
      <c r="A505" s="33" t="s">
        <v>15</v>
      </c>
      <c r="B505" s="108">
        <v>41130979253</v>
      </c>
      <c r="C505" s="97" t="s">
        <v>307</v>
      </c>
      <c r="D505" s="112">
        <v>44839</v>
      </c>
      <c r="E505" s="112">
        <f t="shared" ca="1" si="32"/>
        <v>44914</v>
      </c>
      <c r="F505" s="105">
        <f ca="1">DATEDIF(D:D,E:E,"D")</f>
        <v>75</v>
      </c>
      <c r="G505" s="109">
        <v>166.55999999999995</v>
      </c>
      <c r="H505" s="9">
        <f t="shared" si="33"/>
        <v>3.3311999999999991</v>
      </c>
      <c r="I505" s="9">
        <f t="shared" ca="1" si="34"/>
        <v>4.1635835999999982</v>
      </c>
      <c r="J505" s="109">
        <f t="shared" ca="1" si="35"/>
        <v>174.05478359999995</v>
      </c>
    </row>
    <row r="506" spans="1:11">
      <c r="A506" s="5" t="s">
        <v>15</v>
      </c>
      <c r="B506" s="18">
        <v>7694652349</v>
      </c>
      <c r="C506" s="10" t="s">
        <v>90</v>
      </c>
      <c r="D506" s="100">
        <v>42799</v>
      </c>
      <c r="E506" s="103">
        <f t="shared" ca="1" si="32"/>
        <v>44914</v>
      </c>
      <c r="F506" s="105">
        <f ca="1">DATEDIF(D:D,E:E,"D")</f>
        <v>2115</v>
      </c>
      <c r="G506" s="30">
        <v>321.96771999999999</v>
      </c>
      <c r="H506" s="9">
        <f t="shared" si="33"/>
        <v>6.4393544</v>
      </c>
      <c r="I506" s="9">
        <f t="shared" ca="1" si="34"/>
        <v>226.96454387573999</v>
      </c>
      <c r="J506" s="9">
        <f t="shared" ca="1" si="35"/>
        <v>555.37161827574005</v>
      </c>
      <c r="K506" s="126">
        <f ca="1">SUM(J506:J510)</f>
        <v>2744.0206680094439</v>
      </c>
    </row>
    <row r="507" spans="1:11">
      <c r="A507" s="5" t="s">
        <v>15</v>
      </c>
      <c r="B507" s="18">
        <v>7694652349</v>
      </c>
      <c r="C507" s="10" t="s">
        <v>90</v>
      </c>
      <c r="D507" s="100">
        <v>42830</v>
      </c>
      <c r="E507" s="103">
        <f t="shared" ca="1" si="32"/>
        <v>44914</v>
      </c>
      <c r="F507" s="105">
        <f ca="1">DATEDIF(D:D,E:E,"D")</f>
        <v>2084</v>
      </c>
      <c r="G507" s="30">
        <v>321.96771999999999</v>
      </c>
      <c r="H507" s="9">
        <f t="shared" si="33"/>
        <v>6.4393544</v>
      </c>
      <c r="I507" s="9">
        <f t="shared" ca="1" si="34"/>
        <v>223.63787680238397</v>
      </c>
      <c r="J507" s="9">
        <f t="shared" ca="1" si="35"/>
        <v>552.04495120238403</v>
      </c>
      <c r="K507" s="128"/>
    </row>
    <row r="508" spans="1:11">
      <c r="A508" s="5" t="s">
        <v>15</v>
      </c>
      <c r="B508" s="18">
        <v>7694652349</v>
      </c>
      <c r="C508" s="10" t="s">
        <v>90</v>
      </c>
      <c r="D508" s="100">
        <v>42860</v>
      </c>
      <c r="E508" s="103">
        <f t="shared" ca="1" si="32"/>
        <v>44914</v>
      </c>
      <c r="F508" s="105">
        <f ca="1">DATEDIF(D:D,E:E,"D")</f>
        <v>2054</v>
      </c>
      <c r="G508" s="30">
        <v>321.96771999999999</v>
      </c>
      <c r="H508" s="9">
        <f t="shared" si="33"/>
        <v>6.4393544</v>
      </c>
      <c r="I508" s="9">
        <f t="shared" ca="1" si="34"/>
        <v>220.41852157010396</v>
      </c>
      <c r="J508" s="9">
        <f t="shared" ca="1" si="35"/>
        <v>548.8255959701039</v>
      </c>
      <c r="K508" s="128"/>
    </row>
    <row r="509" spans="1:11">
      <c r="A509" s="5" t="s">
        <v>15</v>
      </c>
      <c r="B509" s="18">
        <v>7694652349</v>
      </c>
      <c r="C509" s="10" t="s">
        <v>90</v>
      </c>
      <c r="D509" s="100">
        <v>42891</v>
      </c>
      <c r="E509" s="103">
        <f t="shared" ca="1" si="32"/>
        <v>44914</v>
      </c>
      <c r="F509" s="105">
        <f ca="1">DATEDIF(D:D,E:E,"D")</f>
        <v>2023</v>
      </c>
      <c r="G509" s="30">
        <v>321.96771999999999</v>
      </c>
      <c r="H509" s="9">
        <f t="shared" si="33"/>
        <v>6.4393544</v>
      </c>
      <c r="I509" s="9">
        <f t="shared" ca="1" si="34"/>
        <v>217.09185449674797</v>
      </c>
      <c r="J509" s="9">
        <f t="shared" ca="1" si="35"/>
        <v>545.498928896748</v>
      </c>
      <c r="K509" s="128"/>
    </row>
    <row r="510" spans="1:11">
      <c r="A510" s="5" t="s">
        <v>15</v>
      </c>
      <c r="B510" s="18">
        <v>7694652349</v>
      </c>
      <c r="C510" s="10" t="s">
        <v>90</v>
      </c>
      <c r="D510" s="100">
        <v>42921</v>
      </c>
      <c r="E510" s="103">
        <f t="shared" ca="1" si="32"/>
        <v>44914</v>
      </c>
      <c r="F510" s="105">
        <f ca="1">DATEDIF(D:D,E:E,"D")</f>
        <v>1993</v>
      </c>
      <c r="G510" s="30">
        <v>321.96771999999999</v>
      </c>
      <c r="H510" s="9">
        <f t="shared" si="33"/>
        <v>6.4393544</v>
      </c>
      <c r="I510" s="9">
        <f t="shared" ca="1" si="34"/>
        <v>213.87249926446799</v>
      </c>
      <c r="J510" s="9">
        <f t="shared" ca="1" si="35"/>
        <v>542.27957366446799</v>
      </c>
      <c r="K510" s="127"/>
    </row>
    <row r="511" spans="1:11">
      <c r="A511" s="33" t="s">
        <v>15</v>
      </c>
      <c r="B511" s="108">
        <v>79939040210</v>
      </c>
      <c r="C511" s="97" t="s">
        <v>473</v>
      </c>
      <c r="D511" s="112">
        <v>44625</v>
      </c>
      <c r="E511" s="112">
        <f t="shared" ca="1" si="32"/>
        <v>44914</v>
      </c>
      <c r="F511" s="105">
        <f ca="1">DATEDIF(D:D,E:E,"D")</f>
        <v>289</v>
      </c>
      <c r="G511" s="109">
        <v>468.16665</v>
      </c>
      <c r="H511" s="9">
        <f t="shared" si="33"/>
        <v>9.3633330000000008</v>
      </c>
      <c r="I511" s="9">
        <f t="shared" ca="1" si="34"/>
        <v>45.095543944604998</v>
      </c>
      <c r="J511" s="109">
        <f t="shared" ca="1" si="35"/>
        <v>522.62552694460499</v>
      </c>
      <c r="K511" s="126">
        <f ca="1">SUM(J511:J512)</f>
        <v>1040.413815611415</v>
      </c>
    </row>
    <row r="512" spans="1:11">
      <c r="A512" s="33" t="s">
        <v>15</v>
      </c>
      <c r="B512" s="108">
        <v>79939040210</v>
      </c>
      <c r="C512" s="97" t="s">
        <v>473</v>
      </c>
      <c r="D512" s="112">
        <v>44656</v>
      </c>
      <c r="E512" s="112">
        <f t="shared" ca="1" si="32"/>
        <v>44914</v>
      </c>
      <c r="F512" s="105">
        <f ca="1">DATEDIF(D:D,E:E,"D")</f>
        <v>258</v>
      </c>
      <c r="G512" s="109">
        <v>468.16665</v>
      </c>
      <c r="H512" s="9">
        <f t="shared" si="33"/>
        <v>9.3633330000000008</v>
      </c>
      <c r="I512" s="9">
        <f t="shared" ca="1" si="34"/>
        <v>40.258305666809996</v>
      </c>
      <c r="J512" s="109">
        <f t="shared" ca="1" si="35"/>
        <v>517.78828866680999</v>
      </c>
      <c r="K512" s="127"/>
    </row>
    <row r="513" spans="1:11">
      <c r="A513" s="5" t="s">
        <v>15</v>
      </c>
      <c r="B513" s="18">
        <v>22480277291</v>
      </c>
      <c r="C513" s="10" t="s">
        <v>70</v>
      </c>
      <c r="D513" s="100">
        <v>42556</v>
      </c>
      <c r="E513" s="100">
        <f t="shared" ca="1" si="32"/>
        <v>44914</v>
      </c>
      <c r="F513" s="105">
        <f ca="1">DATEDIF(D:D,E:E,"D")</f>
        <v>2358</v>
      </c>
      <c r="G513" s="24">
        <v>119.97</v>
      </c>
      <c r="H513" s="9">
        <f t="shared" si="33"/>
        <v>2.3994</v>
      </c>
      <c r="I513" s="9">
        <f t="shared" ca="1" si="34"/>
        <v>94.286990357999983</v>
      </c>
      <c r="J513" s="9">
        <f t="shared" ca="1" si="35"/>
        <v>216.65639035799998</v>
      </c>
      <c r="K513" s="126">
        <f ca="1">SUM(J513:J515)</f>
        <v>1294.5917795597998</v>
      </c>
    </row>
    <row r="514" spans="1:11">
      <c r="A514" s="5" t="s">
        <v>15</v>
      </c>
      <c r="B514" s="18">
        <v>22480277291</v>
      </c>
      <c r="C514" s="10" t="s">
        <v>70</v>
      </c>
      <c r="D514" s="100">
        <v>42587</v>
      </c>
      <c r="E514" s="100">
        <f t="shared" ca="1" si="32"/>
        <v>44914</v>
      </c>
      <c r="F514" s="105">
        <f ca="1">DATEDIF(D:D,E:E,"D")</f>
        <v>2327</v>
      </c>
      <c r="G514" s="22">
        <v>279.97000000000003</v>
      </c>
      <c r="H514" s="9">
        <f t="shared" si="33"/>
        <v>5.599400000000001</v>
      </c>
      <c r="I514" s="9">
        <f t="shared" ca="1" si="34"/>
        <v>217.14168032699999</v>
      </c>
      <c r="J514" s="9">
        <f t="shared" ca="1" si="35"/>
        <v>502.71108032699999</v>
      </c>
      <c r="K514" s="128"/>
    </row>
    <row r="515" spans="1:11">
      <c r="A515" s="5" t="s">
        <v>15</v>
      </c>
      <c r="B515" s="18">
        <v>22480277291</v>
      </c>
      <c r="C515" s="10" t="s">
        <v>70</v>
      </c>
      <c r="D515" s="100">
        <v>42614</v>
      </c>
      <c r="E515" s="100">
        <f t="shared" ca="1" si="32"/>
        <v>44914</v>
      </c>
      <c r="F515" s="105">
        <f ca="1">DATEDIF(D:D,E:E,"D")</f>
        <v>2300</v>
      </c>
      <c r="G515" s="22">
        <v>321.96771999999999</v>
      </c>
      <c r="H515" s="9">
        <f t="shared" si="33"/>
        <v>6.4393544</v>
      </c>
      <c r="I515" s="9">
        <f t="shared" ca="1" si="34"/>
        <v>246.81723447479996</v>
      </c>
      <c r="J515" s="9">
        <f t="shared" ca="1" si="35"/>
        <v>575.22430887479993</v>
      </c>
      <c r="K515" s="127"/>
    </row>
    <row r="516" spans="1:11">
      <c r="A516" s="5" t="s">
        <v>15</v>
      </c>
      <c r="B516" s="6">
        <v>23294035268</v>
      </c>
      <c r="C516" s="10" t="s">
        <v>33</v>
      </c>
      <c r="D516" s="100">
        <v>42465</v>
      </c>
      <c r="E516" s="100">
        <f t="shared" ca="1" si="32"/>
        <v>44914</v>
      </c>
      <c r="F516" s="105">
        <f ca="1">DATEDIF(D:D,E:E,"D")</f>
        <v>2449</v>
      </c>
      <c r="G516" s="17">
        <v>279.97000000000003</v>
      </c>
      <c r="H516" s="9">
        <f t="shared" si="33"/>
        <v>5.599400000000001</v>
      </c>
      <c r="I516" s="9">
        <f t="shared" ca="1" si="34"/>
        <v>228.52598844900001</v>
      </c>
      <c r="J516" s="9">
        <f t="shared" ca="1" si="35"/>
        <v>514.09538844899998</v>
      </c>
      <c r="K516" s="126">
        <f ca="1">SUM(J516:J517)</f>
        <v>1082.7736750181639</v>
      </c>
    </row>
    <row r="517" spans="1:11">
      <c r="A517" s="5" t="s">
        <v>15</v>
      </c>
      <c r="B517" s="6">
        <v>23294035268</v>
      </c>
      <c r="C517" s="10" t="s">
        <v>33</v>
      </c>
      <c r="D517" s="100">
        <v>42675</v>
      </c>
      <c r="E517" s="100">
        <f t="shared" ca="1" si="32"/>
        <v>44914</v>
      </c>
      <c r="F517" s="105">
        <f ca="1">DATEDIF(D:D,E:E,"D")</f>
        <v>2239</v>
      </c>
      <c r="G517" s="9">
        <v>321.96771999999999</v>
      </c>
      <c r="H517" s="9">
        <f t="shared" si="33"/>
        <v>6.4393544</v>
      </c>
      <c r="I517" s="9">
        <f t="shared" ca="1" si="34"/>
        <v>240.27121216916396</v>
      </c>
      <c r="J517" s="9">
        <f t="shared" ca="1" si="35"/>
        <v>568.6782865691639</v>
      </c>
      <c r="K517" s="127"/>
    </row>
    <row r="518" spans="1:11">
      <c r="A518" s="33" t="s">
        <v>15</v>
      </c>
      <c r="B518" s="70">
        <v>14054132200</v>
      </c>
      <c r="C518" s="84" t="s">
        <v>432</v>
      </c>
      <c r="D518" s="100">
        <v>44505</v>
      </c>
      <c r="E518" s="100">
        <f t="shared" ca="1" si="32"/>
        <v>44914</v>
      </c>
      <c r="F518" s="105">
        <f ca="1">DATEDIF(D:D,E:E,"D")</f>
        <v>409</v>
      </c>
      <c r="G518" s="19">
        <v>814.76990000000001</v>
      </c>
      <c r="H518" s="9">
        <f t="shared" si="33"/>
        <v>16.295397999999999</v>
      </c>
      <c r="I518" s="9">
        <f t="shared" ca="1" si="34"/>
        <v>111.06918833702998</v>
      </c>
      <c r="J518" s="19">
        <f t="shared" ca="1" si="35"/>
        <v>942.13448633703001</v>
      </c>
      <c r="K518" s="126">
        <f ca="1">SUM(J518:J519)</f>
        <v>1876.1220884439599</v>
      </c>
    </row>
    <row r="519" spans="1:11">
      <c r="A519" s="33" t="s">
        <v>15</v>
      </c>
      <c r="B519" s="70">
        <v>14054132200</v>
      </c>
      <c r="C519" s="84" t="s">
        <v>432</v>
      </c>
      <c r="D519" s="100">
        <v>44535</v>
      </c>
      <c r="E519" s="100">
        <f t="shared" ca="1" si="32"/>
        <v>44914</v>
      </c>
      <c r="F519" s="105">
        <f ca="1">DATEDIF(D:D,E:E,"D")</f>
        <v>379</v>
      </c>
      <c r="G519" s="19">
        <v>814.76990000000001</v>
      </c>
      <c r="H519" s="9">
        <f t="shared" si="33"/>
        <v>16.295397999999999</v>
      </c>
      <c r="I519" s="9">
        <f t="shared" ca="1" si="34"/>
        <v>102.92230410692999</v>
      </c>
      <c r="J519" s="19">
        <f t="shared" ca="1" si="35"/>
        <v>933.98760210693001</v>
      </c>
      <c r="K519" s="127"/>
    </row>
    <row r="520" spans="1:11">
      <c r="A520" s="33" t="s">
        <v>15</v>
      </c>
      <c r="B520" s="108">
        <v>12192767234</v>
      </c>
      <c r="C520" s="97" t="s">
        <v>433</v>
      </c>
      <c r="D520" s="112">
        <v>44625</v>
      </c>
      <c r="E520" s="112">
        <f t="shared" ca="1" si="32"/>
        <v>44914</v>
      </c>
      <c r="F520" s="105">
        <f ca="1">DATEDIF(D:D,E:E,"D")</f>
        <v>289</v>
      </c>
      <c r="G520" s="109">
        <v>813.81999999999994</v>
      </c>
      <c r="H520" s="9">
        <f t="shared" si="33"/>
        <v>16.276399999999999</v>
      </c>
      <c r="I520" s="9">
        <f t="shared" ca="1" si="34"/>
        <v>78.390153533999992</v>
      </c>
      <c r="J520" s="109">
        <f t="shared" ca="1" si="35"/>
        <v>908.48655353399988</v>
      </c>
      <c r="K520" s="126">
        <f ca="1">SUM(J520:J523)</f>
        <v>6216.40870581528</v>
      </c>
    </row>
    <row r="521" spans="1:11">
      <c r="A521" s="33" t="s">
        <v>15</v>
      </c>
      <c r="B521" s="108">
        <v>12192767234</v>
      </c>
      <c r="C521" s="97" t="s">
        <v>433</v>
      </c>
      <c r="D521" s="112">
        <v>44686</v>
      </c>
      <c r="E521" s="112">
        <f t="shared" ca="1" si="32"/>
        <v>44914</v>
      </c>
      <c r="F521" s="105">
        <f ca="1">DATEDIF(D:D,E:E,"D")</f>
        <v>228</v>
      </c>
      <c r="G521" s="109">
        <v>1629.5398</v>
      </c>
      <c r="H521" s="9">
        <f t="shared" si="33"/>
        <v>32.590795999999997</v>
      </c>
      <c r="I521" s="9">
        <f t="shared" ca="1" si="34"/>
        <v>123.83264029751999</v>
      </c>
      <c r="J521" s="109">
        <f t="shared" ca="1" si="35"/>
        <v>1785.9632362975199</v>
      </c>
      <c r="K521" s="128"/>
    </row>
    <row r="522" spans="1:11">
      <c r="A522" s="33" t="s">
        <v>15</v>
      </c>
      <c r="B522" s="108">
        <v>12192767234</v>
      </c>
      <c r="C522" s="97" t="s">
        <v>433</v>
      </c>
      <c r="D522" s="112">
        <v>44717</v>
      </c>
      <c r="E522" s="112">
        <f t="shared" ca="1" si="32"/>
        <v>44914</v>
      </c>
      <c r="F522" s="105">
        <f ca="1">DATEDIF(D:D,E:E,"D")</f>
        <v>197</v>
      </c>
      <c r="G522" s="109">
        <v>1629.5398</v>
      </c>
      <c r="H522" s="9">
        <f t="shared" si="33"/>
        <v>32.590795999999997</v>
      </c>
      <c r="I522" s="9">
        <f t="shared" ca="1" si="34"/>
        <v>106.99574622198</v>
      </c>
      <c r="J522" s="109">
        <f t="shared" ca="1" si="35"/>
        <v>1769.1263422219799</v>
      </c>
      <c r="K522" s="128"/>
    </row>
    <row r="523" spans="1:11">
      <c r="A523" s="33" t="s">
        <v>15</v>
      </c>
      <c r="B523" s="108">
        <v>12192767234</v>
      </c>
      <c r="C523" s="97" t="s">
        <v>433</v>
      </c>
      <c r="D523" s="112">
        <v>44747</v>
      </c>
      <c r="E523" s="112">
        <f t="shared" ca="1" si="32"/>
        <v>44914</v>
      </c>
      <c r="F523" s="105">
        <f ca="1">DATEDIF(D:D,E:E,"D")</f>
        <v>167</v>
      </c>
      <c r="G523" s="109">
        <v>1629.5398</v>
      </c>
      <c r="H523" s="9">
        <f t="shared" si="33"/>
        <v>32.590795999999997</v>
      </c>
      <c r="I523" s="9">
        <f t="shared" ca="1" si="34"/>
        <v>90.70197776178</v>
      </c>
      <c r="J523" s="109">
        <f t="shared" ca="1" si="35"/>
        <v>1752.8325737617799</v>
      </c>
      <c r="K523" s="127"/>
    </row>
    <row r="524" spans="1:11">
      <c r="A524" s="5" t="s">
        <v>15</v>
      </c>
      <c r="B524" s="18">
        <v>10928693287</v>
      </c>
      <c r="C524" s="10" t="s">
        <v>71</v>
      </c>
      <c r="D524" s="100">
        <v>42405</v>
      </c>
      <c r="E524" s="100">
        <f t="shared" ca="1" si="32"/>
        <v>44914</v>
      </c>
      <c r="F524" s="105">
        <f ca="1">DATEDIF(D:D,E:E,"D")</f>
        <v>2509</v>
      </c>
      <c r="G524" s="24">
        <v>279.97000000000003</v>
      </c>
      <c r="H524" s="9">
        <f t="shared" si="33"/>
        <v>5.599400000000001</v>
      </c>
      <c r="I524" s="9">
        <f t="shared" ca="1" si="34"/>
        <v>234.124828509</v>
      </c>
      <c r="J524" s="9">
        <f t="shared" ca="1" si="35"/>
        <v>519.69422850900003</v>
      </c>
      <c r="K524" s="126">
        <f ca="1">SUM(J524:J532)</f>
        <v>4726.02109944732</v>
      </c>
    </row>
    <row r="525" spans="1:11">
      <c r="A525" s="5" t="s">
        <v>15</v>
      </c>
      <c r="B525" s="18">
        <v>10928693287</v>
      </c>
      <c r="C525" s="10" t="s">
        <v>71</v>
      </c>
      <c r="D525" s="100">
        <v>42434</v>
      </c>
      <c r="E525" s="100">
        <f t="shared" ca="1" si="32"/>
        <v>44914</v>
      </c>
      <c r="F525" s="105">
        <f ca="1">DATEDIF(D:D,E:E,"D")</f>
        <v>2480</v>
      </c>
      <c r="G525" s="24">
        <v>279.97000000000003</v>
      </c>
      <c r="H525" s="9">
        <f t="shared" si="33"/>
        <v>5.599400000000001</v>
      </c>
      <c r="I525" s="9">
        <f t="shared" ca="1" si="34"/>
        <v>231.41872247999999</v>
      </c>
      <c r="J525" s="9">
        <f t="shared" ca="1" si="35"/>
        <v>516.98812248000002</v>
      </c>
      <c r="K525" s="128"/>
    </row>
    <row r="526" spans="1:11">
      <c r="A526" s="5" t="s">
        <v>15</v>
      </c>
      <c r="B526" s="18">
        <v>10928693287</v>
      </c>
      <c r="C526" s="10" t="s">
        <v>71</v>
      </c>
      <c r="D526" s="100">
        <v>42465</v>
      </c>
      <c r="E526" s="100">
        <f t="shared" ca="1" si="32"/>
        <v>44914</v>
      </c>
      <c r="F526" s="105">
        <f ca="1">DATEDIF(D:D,E:E,"D")</f>
        <v>2449</v>
      </c>
      <c r="G526" s="24">
        <v>279.97000000000003</v>
      </c>
      <c r="H526" s="9">
        <f t="shared" si="33"/>
        <v>5.599400000000001</v>
      </c>
      <c r="I526" s="9">
        <f t="shared" ca="1" si="34"/>
        <v>228.52598844900001</v>
      </c>
      <c r="J526" s="9">
        <f t="shared" ca="1" si="35"/>
        <v>514.09538844899998</v>
      </c>
      <c r="K526" s="128"/>
    </row>
    <row r="527" spans="1:11">
      <c r="A527" s="5" t="s">
        <v>15</v>
      </c>
      <c r="B527" s="18">
        <v>10928693287</v>
      </c>
      <c r="C527" s="10" t="s">
        <v>71</v>
      </c>
      <c r="D527" s="100">
        <v>42495</v>
      </c>
      <c r="E527" s="100">
        <f t="shared" ca="1" si="32"/>
        <v>44914</v>
      </c>
      <c r="F527" s="105">
        <f ca="1">DATEDIF(D:D,E:E,"D")</f>
        <v>2419</v>
      </c>
      <c r="G527" s="24">
        <v>279.97000000000003</v>
      </c>
      <c r="H527" s="9">
        <f t="shared" si="33"/>
        <v>5.599400000000001</v>
      </c>
      <c r="I527" s="9">
        <f t="shared" ca="1" si="34"/>
        <v>225.72656841900002</v>
      </c>
      <c r="J527" s="9">
        <f t="shared" ca="1" si="35"/>
        <v>511.29596841900002</v>
      </c>
      <c r="K527" s="128"/>
    </row>
    <row r="528" spans="1:11">
      <c r="A528" s="5" t="s">
        <v>15</v>
      </c>
      <c r="B528" s="18">
        <v>10928693287</v>
      </c>
      <c r="C528" s="10" t="s">
        <v>71</v>
      </c>
      <c r="D528" s="100">
        <v>42526</v>
      </c>
      <c r="E528" s="100">
        <f t="shared" ca="1" si="32"/>
        <v>44914</v>
      </c>
      <c r="F528" s="105">
        <f ca="1">DATEDIF(D:D,E:E,"D")</f>
        <v>2388</v>
      </c>
      <c r="G528" s="24">
        <v>279.97000000000003</v>
      </c>
      <c r="H528" s="9">
        <f t="shared" si="33"/>
        <v>5.599400000000001</v>
      </c>
      <c r="I528" s="9">
        <f t="shared" ca="1" si="34"/>
        <v>222.83383438800001</v>
      </c>
      <c r="J528" s="9">
        <f t="shared" ca="1" si="35"/>
        <v>508.40323438800004</v>
      </c>
      <c r="K528" s="128"/>
    </row>
    <row r="529" spans="1:11">
      <c r="A529" s="5" t="s">
        <v>15</v>
      </c>
      <c r="B529" s="18">
        <v>10928693287</v>
      </c>
      <c r="C529" s="10" t="s">
        <v>71</v>
      </c>
      <c r="D529" s="100">
        <v>42556</v>
      </c>
      <c r="E529" s="100">
        <f t="shared" ca="1" si="32"/>
        <v>44914</v>
      </c>
      <c r="F529" s="105">
        <f ca="1">DATEDIF(D:D,E:E,"D")</f>
        <v>2358</v>
      </c>
      <c r="G529" s="24">
        <v>279.97000000000003</v>
      </c>
      <c r="H529" s="9">
        <f t="shared" si="33"/>
        <v>5.599400000000001</v>
      </c>
      <c r="I529" s="9">
        <f t="shared" ca="1" si="34"/>
        <v>220.03441435799999</v>
      </c>
      <c r="J529" s="9">
        <f t="shared" ca="1" si="35"/>
        <v>505.60381435800002</v>
      </c>
      <c r="K529" s="128"/>
    </row>
    <row r="530" spans="1:11">
      <c r="A530" s="5" t="s">
        <v>15</v>
      </c>
      <c r="B530" s="18">
        <v>10928693287</v>
      </c>
      <c r="C530" s="10" t="s">
        <v>71</v>
      </c>
      <c r="D530" s="100">
        <v>42587</v>
      </c>
      <c r="E530" s="100">
        <f t="shared" ca="1" si="32"/>
        <v>44914</v>
      </c>
      <c r="F530" s="105">
        <f ca="1">DATEDIF(D:D,E:E,"D")</f>
        <v>2327</v>
      </c>
      <c r="G530" s="24">
        <v>279.97000000000003</v>
      </c>
      <c r="H530" s="9">
        <f t="shared" si="33"/>
        <v>5.599400000000001</v>
      </c>
      <c r="I530" s="9">
        <f t="shared" ca="1" si="34"/>
        <v>217.14168032699999</v>
      </c>
      <c r="J530" s="9">
        <f t="shared" ca="1" si="35"/>
        <v>502.71108032699999</v>
      </c>
      <c r="K530" s="128"/>
    </row>
    <row r="531" spans="1:11">
      <c r="A531" s="5" t="s">
        <v>15</v>
      </c>
      <c r="B531" s="18">
        <v>10928693287</v>
      </c>
      <c r="C531" s="10" t="s">
        <v>71</v>
      </c>
      <c r="D531" s="100">
        <v>42614</v>
      </c>
      <c r="E531" s="100">
        <f t="shared" ca="1" si="32"/>
        <v>44914</v>
      </c>
      <c r="F531" s="105">
        <f ca="1">DATEDIF(D:D,E:E,"D")</f>
        <v>2300</v>
      </c>
      <c r="G531" s="22">
        <v>321.96771999999999</v>
      </c>
      <c r="H531" s="9">
        <f t="shared" si="33"/>
        <v>6.4393544</v>
      </c>
      <c r="I531" s="9">
        <f t="shared" ca="1" si="34"/>
        <v>246.81723447479996</v>
      </c>
      <c r="J531" s="9">
        <f t="shared" ca="1" si="35"/>
        <v>575.22430887479993</v>
      </c>
      <c r="K531" s="128"/>
    </row>
    <row r="532" spans="1:11">
      <c r="A532" s="5" t="s">
        <v>15</v>
      </c>
      <c r="B532" s="18">
        <v>10928693287</v>
      </c>
      <c r="C532" s="10" t="s">
        <v>71</v>
      </c>
      <c r="D532" s="100">
        <v>42644</v>
      </c>
      <c r="E532" s="100">
        <f t="shared" ca="1" si="32"/>
        <v>44914</v>
      </c>
      <c r="F532" s="105">
        <f ca="1">DATEDIF(D:D,E:E,"D")</f>
        <v>2270</v>
      </c>
      <c r="G532" s="22">
        <v>321.96771999999999</v>
      </c>
      <c r="H532" s="9">
        <f t="shared" si="33"/>
        <v>6.4393544</v>
      </c>
      <c r="I532" s="9">
        <f t="shared" ca="1" si="34"/>
        <v>243.59787924251995</v>
      </c>
      <c r="J532" s="9">
        <f t="shared" ca="1" si="35"/>
        <v>572.00495364251992</v>
      </c>
      <c r="K532" s="127"/>
    </row>
    <row r="533" spans="1:11">
      <c r="A533" s="33" t="s">
        <v>15</v>
      </c>
      <c r="B533" s="108">
        <v>59889160234</v>
      </c>
      <c r="C533" s="97" t="s">
        <v>437</v>
      </c>
      <c r="D533" s="112">
        <v>44839</v>
      </c>
      <c r="E533" s="112">
        <f t="shared" ca="1" si="32"/>
        <v>44914</v>
      </c>
      <c r="F533" s="105">
        <f ca="1">DATEDIF(D:D,E:E,"D")</f>
        <v>75</v>
      </c>
      <c r="G533" s="109">
        <v>1321.2</v>
      </c>
      <c r="H533" s="9">
        <f t="shared" si="33"/>
        <v>26.424000000000003</v>
      </c>
      <c r="I533" s="9">
        <f t="shared" ca="1" si="34"/>
        <v>33.026696999999999</v>
      </c>
      <c r="J533" s="109">
        <f t="shared" ca="1" si="35"/>
        <v>1380.650697</v>
      </c>
      <c r="K533" s="126">
        <f ca="1">SUM(J533:J534)</f>
        <v>2747.6503592399999</v>
      </c>
    </row>
    <row r="534" spans="1:11">
      <c r="A534" s="33" t="s">
        <v>15</v>
      </c>
      <c r="B534" s="108">
        <v>59889160234</v>
      </c>
      <c r="C534" s="97" t="s">
        <v>437</v>
      </c>
      <c r="D534" s="112">
        <v>44870</v>
      </c>
      <c r="E534" s="112">
        <f t="shared" ca="1" si="32"/>
        <v>44914</v>
      </c>
      <c r="F534" s="105">
        <f ca="1">DATEDIF(D:D,E:E,"D")</f>
        <v>44</v>
      </c>
      <c r="G534" s="109">
        <v>1321.2</v>
      </c>
      <c r="H534" s="9">
        <f t="shared" si="33"/>
        <v>26.424000000000003</v>
      </c>
      <c r="I534" s="9">
        <f t="shared" ca="1" si="34"/>
        <v>19.375662239999997</v>
      </c>
      <c r="J534" s="109">
        <f t="shared" ca="1" si="35"/>
        <v>1366.9996622399999</v>
      </c>
      <c r="K534" s="127"/>
    </row>
    <row r="535" spans="1:11">
      <c r="A535" s="33" t="s">
        <v>15</v>
      </c>
      <c r="B535" s="108">
        <v>592145204</v>
      </c>
      <c r="C535" s="97" t="s">
        <v>469</v>
      </c>
      <c r="D535" s="112">
        <v>44747</v>
      </c>
      <c r="E535" s="112">
        <f t="shared" ca="1" si="32"/>
        <v>44914</v>
      </c>
      <c r="F535" s="105">
        <f ca="1">DATEDIF(D:D,E:E,"D")</f>
        <v>167</v>
      </c>
      <c r="G535" s="109">
        <v>1457.5580499999996</v>
      </c>
      <c r="H535" s="9">
        <f t="shared" si="33"/>
        <v>29.151160999999995</v>
      </c>
      <c r="I535" s="9">
        <f t="shared" ca="1" si="34"/>
        <v>81.129284376854983</v>
      </c>
      <c r="J535" s="109">
        <f t="shared" ca="1" si="35"/>
        <v>1567.8384953768546</v>
      </c>
      <c r="K535" s="126">
        <f ca="1">SUM(J535:J537)</f>
        <v>5863.6470940646695</v>
      </c>
    </row>
    <row r="536" spans="1:11">
      <c r="A536" s="33" t="s">
        <v>15</v>
      </c>
      <c r="B536" s="108">
        <v>592145204</v>
      </c>
      <c r="C536" s="97" t="s">
        <v>469</v>
      </c>
      <c r="D536" s="112">
        <v>44778</v>
      </c>
      <c r="E536" s="112">
        <f t="shared" ca="1" si="32"/>
        <v>44914</v>
      </c>
      <c r="F536" s="105">
        <f ca="1">DATEDIF(D:D,E:E,"D")</f>
        <v>136</v>
      </c>
      <c r="G536" s="109">
        <v>2411.2280500000002</v>
      </c>
      <c r="H536" s="9">
        <f t="shared" si="33"/>
        <v>48.224561000000001</v>
      </c>
      <c r="I536" s="9">
        <f t="shared" ca="1" si="34"/>
        <v>109.29807403283999</v>
      </c>
      <c r="J536" s="109">
        <f t="shared" ca="1" si="35"/>
        <v>2568.75068503284</v>
      </c>
      <c r="K536" s="128"/>
    </row>
    <row r="537" spans="1:11">
      <c r="A537" s="33" t="s">
        <v>15</v>
      </c>
      <c r="B537" s="108">
        <v>592145204</v>
      </c>
      <c r="C537" s="97" t="s">
        <v>469</v>
      </c>
      <c r="D537" s="112">
        <v>44809</v>
      </c>
      <c r="E537" s="112">
        <f t="shared" ca="1" si="32"/>
        <v>44914</v>
      </c>
      <c r="F537" s="105">
        <f ca="1">DATEDIF(D:D,E:E,"D")</f>
        <v>105</v>
      </c>
      <c r="G537" s="109">
        <v>1637.0271499999999</v>
      </c>
      <c r="H537" s="9">
        <f t="shared" si="33"/>
        <v>32.740542999999995</v>
      </c>
      <c r="I537" s="9">
        <f t="shared" ca="1" si="34"/>
        <v>57.290220654974995</v>
      </c>
      <c r="J537" s="109">
        <f t="shared" ca="1" si="35"/>
        <v>1727.0579136549748</v>
      </c>
      <c r="K537" s="127"/>
    </row>
    <row r="538" spans="1:11">
      <c r="A538" s="5" t="s">
        <v>15</v>
      </c>
      <c r="B538" s="33">
        <v>2040839232</v>
      </c>
      <c r="C538" s="10" t="s">
        <v>94</v>
      </c>
      <c r="D538" s="100">
        <v>43501</v>
      </c>
      <c r="E538" s="100">
        <f t="shared" ca="1" si="32"/>
        <v>44914</v>
      </c>
      <c r="F538" s="105">
        <f ca="1">DATEDIF(D:D,E:E,"D")</f>
        <v>1413</v>
      </c>
      <c r="G538" s="24">
        <v>308.08999999999997</v>
      </c>
      <c r="H538" s="9">
        <f t="shared" si="33"/>
        <v>6.1617999999999995</v>
      </c>
      <c r="I538" s="9">
        <f t="shared" ca="1" si="34"/>
        <v>145.09587896099998</v>
      </c>
      <c r="J538" s="24">
        <f t="shared" ca="1" si="35"/>
        <v>459.34767896099999</v>
      </c>
      <c r="K538" s="126">
        <f ca="1">SUM(J538:J539)</f>
        <v>915.82013880599993</v>
      </c>
    </row>
    <row r="539" spans="1:11">
      <c r="A539" s="5" t="s">
        <v>15</v>
      </c>
      <c r="B539" s="33">
        <v>2040839232</v>
      </c>
      <c r="C539" s="10" t="s">
        <v>94</v>
      </c>
      <c r="D539" s="100">
        <v>43529</v>
      </c>
      <c r="E539" s="100">
        <f t="shared" ca="1" si="32"/>
        <v>44914</v>
      </c>
      <c r="F539" s="105">
        <f ca="1">DATEDIF(D:D,E:E,"D")</f>
        <v>1385</v>
      </c>
      <c r="G539" s="24">
        <v>308.08999999999997</v>
      </c>
      <c r="H539" s="9">
        <f t="shared" si="33"/>
        <v>6.1617999999999995</v>
      </c>
      <c r="I539" s="9">
        <f t="shared" ca="1" si="34"/>
        <v>142.22065984499997</v>
      </c>
      <c r="J539" s="24">
        <f t="shared" ca="1" si="35"/>
        <v>456.472459845</v>
      </c>
      <c r="K539" s="127"/>
    </row>
    <row r="540" spans="1:11">
      <c r="A540" s="5" t="s">
        <v>15</v>
      </c>
      <c r="B540" s="18">
        <v>3182223291</v>
      </c>
      <c r="C540" s="10" t="s">
        <v>92</v>
      </c>
      <c r="D540" s="100">
        <v>43105</v>
      </c>
      <c r="E540" s="100">
        <f t="shared" ca="1" si="32"/>
        <v>44914</v>
      </c>
      <c r="F540" s="105">
        <f ca="1">DATEDIF(D:D,E:E,"D")</f>
        <v>1809</v>
      </c>
      <c r="G540" s="9">
        <v>1232.0643360000001</v>
      </c>
      <c r="H540" s="9">
        <f t="shared" si="33"/>
        <v>24.641286720000004</v>
      </c>
      <c r="I540" s="9">
        <f t="shared" ca="1" si="34"/>
        <v>742.86050112853923</v>
      </c>
      <c r="J540" s="9">
        <f t="shared" ca="1" si="35"/>
        <v>1999.5661238485393</v>
      </c>
    </row>
    <row r="541" spans="1:11">
      <c r="G541" s="120">
        <f>SUM(G2:G540)</f>
        <v>297477.90422000445</v>
      </c>
      <c r="H541" s="120">
        <f>SUM(H2:H540)</f>
        <v>5949.5580844000688</v>
      </c>
      <c r="I541" s="120">
        <f ca="1">SUM(I2:I540)</f>
        <v>141616.47165098815</v>
      </c>
      <c r="J541" s="120">
        <f ca="1">SUM(J2:J540)</f>
        <v>445043.93395539175</v>
      </c>
    </row>
  </sheetData>
  <mergeCells count="117">
    <mergeCell ref="K24:K25"/>
    <mergeCell ref="K26:K28"/>
    <mergeCell ref="K29:K39"/>
    <mergeCell ref="K40:K41"/>
    <mergeCell ref="K42:K49"/>
    <mergeCell ref="K50:K57"/>
    <mergeCell ref="K4:K5"/>
    <mergeCell ref="K6:K7"/>
    <mergeCell ref="K8:K9"/>
    <mergeCell ref="K10:K11"/>
    <mergeCell ref="K12:K20"/>
    <mergeCell ref="K21:K23"/>
    <mergeCell ref="K82:K83"/>
    <mergeCell ref="K84:K85"/>
    <mergeCell ref="K86:K87"/>
    <mergeCell ref="K88:K96"/>
    <mergeCell ref="K97:K102"/>
    <mergeCell ref="K103:K104"/>
    <mergeCell ref="K58:K59"/>
    <mergeCell ref="K62:K64"/>
    <mergeCell ref="K65:K67"/>
    <mergeCell ref="K68:K73"/>
    <mergeCell ref="K74:K78"/>
    <mergeCell ref="K80:K81"/>
    <mergeCell ref="K131:K138"/>
    <mergeCell ref="K139:K140"/>
    <mergeCell ref="K142:K147"/>
    <mergeCell ref="K148:K149"/>
    <mergeCell ref="K153:K154"/>
    <mergeCell ref="K157:K162"/>
    <mergeCell ref="K105:K111"/>
    <mergeCell ref="K112:K116"/>
    <mergeCell ref="K117:K118"/>
    <mergeCell ref="K119:K120"/>
    <mergeCell ref="K121:K123"/>
    <mergeCell ref="K124:K130"/>
    <mergeCell ref="K187:K194"/>
    <mergeCell ref="K195:K199"/>
    <mergeCell ref="K201:K203"/>
    <mergeCell ref="K204:K205"/>
    <mergeCell ref="K206:K207"/>
    <mergeCell ref="K208:K213"/>
    <mergeCell ref="K163:K164"/>
    <mergeCell ref="K165:K166"/>
    <mergeCell ref="K167:K172"/>
    <mergeCell ref="K174:K175"/>
    <mergeCell ref="K177:K179"/>
    <mergeCell ref="K180:K186"/>
    <mergeCell ref="K250:K251"/>
    <mergeCell ref="K252:K253"/>
    <mergeCell ref="K254:K255"/>
    <mergeCell ref="K256:K257"/>
    <mergeCell ref="K258:K270"/>
    <mergeCell ref="K215:K222"/>
    <mergeCell ref="K223:K224"/>
    <mergeCell ref="K225:K230"/>
    <mergeCell ref="K231:K241"/>
    <mergeCell ref="K244:K249"/>
    <mergeCell ref="K291:K292"/>
    <mergeCell ref="K295:K296"/>
    <mergeCell ref="K298:K300"/>
    <mergeCell ref="K301:K302"/>
    <mergeCell ref="K303:K304"/>
    <mergeCell ref="K272:K274"/>
    <mergeCell ref="K275:K279"/>
    <mergeCell ref="K280:K281"/>
    <mergeCell ref="K282:K283"/>
    <mergeCell ref="K284:K285"/>
    <mergeCell ref="K286:K289"/>
    <mergeCell ref="K347:K349"/>
    <mergeCell ref="K350:K351"/>
    <mergeCell ref="K352:K354"/>
    <mergeCell ref="K355:K365"/>
    <mergeCell ref="K366:K367"/>
    <mergeCell ref="K368:K369"/>
    <mergeCell ref="K306:K309"/>
    <mergeCell ref="K312:K320"/>
    <mergeCell ref="K321:K324"/>
    <mergeCell ref="K325:K334"/>
    <mergeCell ref="K336:K343"/>
    <mergeCell ref="K344:K345"/>
    <mergeCell ref="K407:K408"/>
    <mergeCell ref="K409:K411"/>
    <mergeCell ref="K413:K416"/>
    <mergeCell ref="K417:K419"/>
    <mergeCell ref="K420:K421"/>
    <mergeCell ref="K422:K425"/>
    <mergeCell ref="K370:K379"/>
    <mergeCell ref="K380:K388"/>
    <mergeCell ref="K389:K393"/>
    <mergeCell ref="K394:K396"/>
    <mergeCell ref="K397:K402"/>
    <mergeCell ref="K403:K406"/>
    <mergeCell ref="K458:K459"/>
    <mergeCell ref="K460:K469"/>
    <mergeCell ref="K470:K471"/>
    <mergeCell ref="K472:K480"/>
    <mergeCell ref="K481:K491"/>
    <mergeCell ref="K426:K428"/>
    <mergeCell ref="K430:K431"/>
    <mergeCell ref="K432:K434"/>
    <mergeCell ref="K435:K437"/>
    <mergeCell ref="K438:K450"/>
    <mergeCell ref="K451:K457"/>
    <mergeCell ref="K538:K539"/>
    <mergeCell ref="K516:K517"/>
    <mergeCell ref="K518:K519"/>
    <mergeCell ref="K520:K523"/>
    <mergeCell ref="K524:K532"/>
    <mergeCell ref="K533:K534"/>
    <mergeCell ref="K535:K537"/>
    <mergeCell ref="K492:K494"/>
    <mergeCell ref="K496:K501"/>
    <mergeCell ref="K503:K504"/>
    <mergeCell ref="K506:K510"/>
    <mergeCell ref="K511:K512"/>
    <mergeCell ref="K513:K515"/>
  </mergeCells>
  <hyperlinks>
    <hyperlink ref="C80" r:id="rId1" display="convenio.4197@sicoobunicoob.com.br" xr:uid="{273E5A3F-6932-4EAE-AB40-D420566BE78B}"/>
    <hyperlink ref="C81" r:id="rId2" display="convenio.4197@sicoobunicoob.com.br" xr:uid="{C02A86D0-4BA2-49F7-A3C7-6AFEFEC16C49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9312-C842-4A2F-8490-C90E987DDD23}">
  <sheetPr filterMode="1">
    <pageSetUpPr fitToPage="1"/>
  </sheetPr>
  <dimension ref="A1:F682"/>
  <sheetViews>
    <sheetView topLeftCell="A665" zoomScale="90" zoomScaleNormal="90" workbookViewId="0">
      <selection activeCell="B690" sqref="B690"/>
    </sheetView>
  </sheetViews>
  <sheetFormatPr defaultColWidth="9.109375" defaultRowHeight="15.75" customHeight="1"/>
  <cols>
    <col min="1" max="1" width="9.88671875" style="77" customWidth="1"/>
    <col min="2" max="2" width="18.6640625" style="77" customWidth="1"/>
    <col min="3" max="3" width="47" style="4" customWidth="1"/>
    <col min="4" max="4" width="21.109375" style="4" bestFit="1" customWidth="1"/>
    <col min="5" max="5" width="18.6640625" style="94" bestFit="1" customWidth="1"/>
    <col min="6" max="6" width="36.33203125" style="4" customWidth="1"/>
    <col min="7" max="7" width="9.109375" style="4"/>
    <col min="8" max="8" width="15.44140625" style="4" bestFit="1" customWidth="1"/>
    <col min="9" max="16384" width="9.109375" style="4"/>
  </cols>
  <sheetData>
    <row r="1" spans="1:6" s="1" customFormat="1" ht="15.75" customHeight="1">
      <c r="A1" s="121"/>
      <c r="B1" s="121"/>
      <c r="C1" s="121"/>
      <c r="D1" s="121"/>
      <c r="E1" s="121"/>
      <c r="F1" s="121"/>
    </row>
    <row r="2" spans="1:6" ht="15.75" customHeight="1">
      <c r="A2" s="2" t="s">
        <v>0</v>
      </c>
      <c r="B2" s="3" t="s">
        <v>1</v>
      </c>
      <c r="C2" s="3" t="s">
        <v>2</v>
      </c>
      <c r="D2" s="3" t="s">
        <v>3</v>
      </c>
      <c r="E2" s="89" t="s">
        <v>4</v>
      </c>
      <c r="F2" s="3" t="s">
        <v>5</v>
      </c>
    </row>
    <row r="3" spans="1:6" ht="15.75" hidden="1" customHeight="1">
      <c r="A3" s="5" t="s">
        <v>6</v>
      </c>
      <c r="B3" s="6">
        <v>11609109287</v>
      </c>
      <c r="C3" s="7" t="s">
        <v>7</v>
      </c>
      <c r="D3" s="8">
        <v>42370</v>
      </c>
      <c r="E3" s="9">
        <v>250.74</v>
      </c>
      <c r="F3" s="10"/>
    </row>
    <row r="4" spans="1:6" ht="15.75" hidden="1" customHeight="1">
      <c r="A4" s="5" t="s">
        <v>6</v>
      </c>
      <c r="B4" s="6">
        <v>11609109287</v>
      </c>
      <c r="C4" s="7" t="s">
        <v>7</v>
      </c>
      <c r="D4" s="8">
        <v>42401</v>
      </c>
      <c r="E4" s="9">
        <v>250.74</v>
      </c>
      <c r="F4" s="10"/>
    </row>
    <row r="5" spans="1:6" ht="15.75" hidden="1" customHeight="1">
      <c r="A5" s="5" t="s">
        <v>6</v>
      </c>
      <c r="B5" s="6">
        <v>37816780249</v>
      </c>
      <c r="C5" s="7" t="s">
        <v>8</v>
      </c>
      <c r="D5" s="11">
        <v>42736</v>
      </c>
      <c r="E5" s="9">
        <v>92.65</v>
      </c>
      <c r="F5" s="10"/>
    </row>
    <row r="6" spans="1:6" ht="15.75" hidden="1" customHeight="1">
      <c r="A6" s="5" t="s">
        <v>6</v>
      </c>
      <c r="B6" s="6">
        <v>37816780249</v>
      </c>
      <c r="C6" s="7" t="s">
        <v>8</v>
      </c>
      <c r="D6" s="11">
        <v>42767</v>
      </c>
      <c r="E6" s="9">
        <v>287.83999999999997</v>
      </c>
      <c r="F6" s="10"/>
    </row>
    <row r="7" spans="1:6" ht="15.75" hidden="1" customHeight="1">
      <c r="A7" s="5" t="s">
        <v>6</v>
      </c>
      <c r="B7" s="6">
        <v>37816780249</v>
      </c>
      <c r="C7" s="7" t="s">
        <v>8</v>
      </c>
      <c r="D7" s="11">
        <v>42795</v>
      </c>
      <c r="E7" s="9">
        <v>287.83999999999997</v>
      </c>
      <c r="F7" s="10"/>
    </row>
    <row r="8" spans="1:6" ht="15.75" hidden="1" customHeight="1">
      <c r="A8" s="5" t="s">
        <v>6</v>
      </c>
      <c r="B8" s="6">
        <v>37816780249</v>
      </c>
      <c r="C8" s="7" t="s">
        <v>8</v>
      </c>
      <c r="D8" s="8">
        <v>42826</v>
      </c>
      <c r="E8" s="9">
        <v>287.83999999999997</v>
      </c>
      <c r="F8" s="10"/>
    </row>
    <row r="9" spans="1:6" ht="15.75" hidden="1" customHeight="1">
      <c r="A9" s="5" t="s">
        <v>6</v>
      </c>
      <c r="B9" s="6">
        <v>37816780249</v>
      </c>
      <c r="C9" s="7" t="s">
        <v>8</v>
      </c>
      <c r="D9" s="8">
        <v>42856</v>
      </c>
      <c r="E9" s="9">
        <v>287.83999999999997</v>
      </c>
      <c r="F9" s="10"/>
    </row>
    <row r="10" spans="1:6" ht="15.75" hidden="1" customHeight="1">
      <c r="A10" s="5" t="s">
        <v>6</v>
      </c>
      <c r="B10" s="6">
        <v>37816780249</v>
      </c>
      <c r="C10" s="7" t="s">
        <v>8</v>
      </c>
      <c r="D10" s="8">
        <v>42887</v>
      </c>
      <c r="E10" s="9">
        <v>287.83999999999997</v>
      </c>
      <c r="F10" s="10"/>
    </row>
    <row r="11" spans="1:6" ht="15.75" hidden="1" customHeight="1">
      <c r="A11" s="5" t="s">
        <v>6</v>
      </c>
      <c r="B11" s="6">
        <v>37816780249</v>
      </c>
      <c r="C11" s="7" t="s">
        <v>8</v>
      </c>
      <c r="D11" s="8">
        <v>42917</v>
      </c>
      <c r="E11" s="9">
        <v>287.83999999999997</v>
      </c>
      <c r="F11" s="10"/>
    </row>
    <row r="12" spans="1:6" ht="15.75" hidden="1" customHeight="1">
      <c r="A12" s="5" t="s">
        <v>6</v>
      </c>
      <c r="B12" s="6">
        <v>37816780249</v>
      </c>
      <c r="C12" s="7" t="s">
        <v>8</v>
      </c>
      <c r="D12" s="8">
        <v>42948</v>
      </c>
      <c r="E12" s="9">
        <v>330.5</v>
      </c>
      <c r="F12" s="10"/>
    </row>
    <row r="13" spans="1:6" ht="15.75" hidden="1" customHeight="1">
      <c r="A13" s="5" t="s">
        <v>6</v>
      </c>
      <c r="B13" s="6">
        <v>37816780249</v>
      </c>
      <c r="C13" s="7" t="s">
        <v>8</v>
      </c>
      <c r="D13" s="8">
        <v>42979</v>
      </c>
      <c r="E13" s="9">
        <v>330.5</v>
      </c>
      <c r="F13" s="10"/>
    </row>
    <row r="14" spans="1:6" ht="15.75" hidden="1" customHeight="1">
      <c r="A14" s="5" t="s">
        <v>6</v>
      </c>
      <c r="B14" s="12">
        <v>57361100244</v>
      </c>
      <c r="C14" s="7" t="s">
        <v>9</v>
      </c>
      <c r="D14" s="8">
        <v>42370</v>
      </c>
      <c r="E14" s="9">
        <v>125.37</v>
      </c>
      <c r="F14" s="10"/>
    </row>
    <row r="15" spans="1:6" ht="15.75" hidden="1" customHeight="1">
      <c r="A15" s="5" t="s">
        <v>6</v>
      </c>
      <c r="B15" s="12">
        <v>57361100244</v>
      </c>
      <c r="C15" s="7" t="s">
        <v>9</v>
      </c>
      <c r="D15" s="8">
        <v>42401</v>
      </c>
      <c r="E15" s="9">
        <v>125.37</v>
      </c>
      <c r="F15" s="10"/>
    </row>
    <row r="16" spans="1:6" ht="15.75" hidden="1" customHeight="1">
      <c r="A16" s="5" t="s">
        <v>6</v>
      </c>
      <c r="B16" s="12">
        <v>57361100244</v>
      </c>
      <c r="C16" s="7" t="s">
        <v>9</v>
      </c>
      <c r="D16" s="8">
        <v>42430</v>
      </c>
      <c r="E16" s="9">
        <v>125.37</v>
      </c>
      <c r="F16" s="10"/>
    </row>
    <row r="17" spans="1:6" ht="15.75" hidden="1" customHeight="1">
      <c r="A17" s="5" t="s">
        <v>6</v>
      </c>
      <c r="B17" s="12">
        <v>57361100244</v>
      </c>
      <c r="C17" s="7" t="s">
        <v>9</v>
      </c>
      <c r="D17" s="8">
        <v>42461</v>
      </c>
      <c r="E17" s="9">
        <v>125.37</v>
      </c>
      <c r="F17" s="10"/>
    </row>
    <row r="18" spans="1:6" ht="15.75" hidden="1" customHeight="1">
      <c r="A18" s="5" t="s">
        <v>6</v>
      </c>
      <c r="B18" s="12">
        <v>57361100244</v>
      </c>
      <c r="C18" s="7" t="s">
        <v>9</v>
      </c>
      <c r="D18" s="8">
        <v>42491</v>
      </c>
      <c r="E18" s="9">
        <v>125.37</v>
      </c>
      <c r="F18" s="10"/>
    </row>
    <row r="19" spans="1:6" ht="15.75" hidden="1" customHeight="1">
      <c r="A19" s="5" t="s">
        <v>6</v>
      </c>
      <c r="B19" s="12">
        <v>57361100244</v>
      </c>
      <c r="C19" s="7" t="s">
        <v>9</v>
      </c>
      <c r="D19" s="8">
        <v>42522</v>
      </c>
      <c r="E19" s="9">
        <v>125.37</v>
      </c>
      <c r="F19" s="10"/>
    </row>
    <row r="20" spans="1:6" ht="15.75" hidden="1" customHeight="1">
      <c r="A20" s="5" t="s">
        <v>6</v>
      </c>
      <c r="B20" s="12">
        <v>57361100244</v>
      </c>
      <c r="C20" s="7" t="s">
        <v>9</v>
      </c>
      <c r="D20" s="8">
        <v>42552</v>
      </c>
      <c r="E20" s="9">
        <v>125.37</v>
      </c>
      <c r="F20" s="10"/>
    </row>
    <row r="21" spans="1:6" ht="15.75" hidden="1" customHeight="1">
      <c r="A21" s="5" t="s">
        <v>6</v>
      </c>
      <c r="B21" s="12">
        <v>57361100244</v>
      </c>
      <c r="C21" s="7" t="s">
        <v>9</v>
      </c>
      <c r="D21" s="8">
        <v>42583</v>
      </c>
      <c r="E21" s="9">
        <v>143.91999999999999</v>
      </c>
      <c r="F21" s="10"/>
    </row>
    <row r="22" spans="1:6" ht="15.75" hidden="1" customHeight="1">
      <c r="A22" s="5" t="s">
        <v>6</v>
      </c>
      <c r="B22" s="6">
        <v>21816263249</v>
      </c>
      <c r="C22" s="13" t="s">
        <v>10</v>
      </c>
      <c r="D22" s="8">
        <v>42948</v>
      </c>
      <c r="E22" s="9">
        <v>661</v>
      </c>
      <c r="F22" s="14"/>
    </row>
    <row r="23" spans="1:6" ht="15.75" hidden="1" customHeight="1">
      <c r="A23" s="5" t="s">
        <v>6</v>
      </c>
      <c r="B23" s="6">
        <v>21816263249</v>
      </c>
      <c r="C23" s="13" t="s">
        <v>10</v>
      </c>
      <c r="D23" s="8">
        <v>42979</v>
      </c>
      <c r="E23" s="9">
        <v>661</v>
      </c>
      <c r="F23" s="14"/>
    </row>
    <row r="24" spans="1:6" ht="15.75" hidden="1" customHeight="1">
      <c r="A24" s="5" t="s">
        <v>6</v>
      </c>
      <c r="B24" s="6">
        <v>21816263249</v>
      </c>
      <c r="C24" s="13" t="s">
        <v>10</v>
      </c>
      <c r="D24" s="8">
        <v>43009</v>
      </c>
      <c r="E24" s="9">
        <v>661</v>
      </c>
      <c r="F24" s="14"/>
    </row>
    <row r="25" spans="1:6" ht="15.75" hidden="1" customHeight="1">
      <c r="A25" s="5" t="s">
        <v>6</v>
      </c>
      <c r="B25" s="12">
        <v>68117108291</v>
      </c>
      <c r="C25" s="7" t="s">
        <v>11</v>
      </c>
      <c r="D25" s="8">
        <v>42370</v>
      </c>
      <c r="E25" s="9">
        <v>125.37</v>
      </c>
      <c r="F25" s="10"/>
    </row>
    <row r="26" spans="1:6" ht="15.75" hidden="1" customHeight="1">
      <c r="A26" s="5" t="s">
        <v>6</v>
      </c>
      <c r="B26" s="12">
        <v>68117108291</v>
      </c>
      <c r="C26" s="7" t="s">
        <v>11</v>
      </c>
      <c r="D26" s="8">
        <v>42401</v>
      </c>
      <c r="E26" s="9">
        <v>125.37</v>
      </c>
      <c r="F26" s="10"/>
    </row>
    <row r="27" spans="1:6" ht="15.75" hidden="1" customHeight="1">
      <c r="A27" s="5" t="s">
        <v>6</v>
      </c>
      <c r="B27" s="12">
        <v>68117108291</v>
      </c>
      <c r="C27" s="7" t="s">
        <v>11</v>
      </c>
      <c r="D27" s="8">
        <v>42430</v>
      </c>
      <c r="E27" s="9">
        <v>125.37</v>
      </c>
      <c r="F27" s="10"/>
    </row>
    <row r="28" spans="1:6" ht="15.75" hidden="1" customHeight="1">
      <c r="A28" s="5" t="s">
        <v>6</v>
      </c>
      <c r="B28" s="12">
        <v>68117108291</v>
      </c>
      <c r="C28" s="7" t="s">
        <v>11</v>
      </c>
      <c r="D28" s="8">
        <v>42461</v>
      </c>
      <c r="E28" s="9">
        <v>125.37</v>
      </c>
      <c r="F28" s="10"/>
    </row>
    <row r="29" spans="1:6" ht="15.75" hidden="1" customHeight="1">
      <c r="A29" s="5" t="s">
        <v>6</v>
      </c>
      <c r="B29" s="12">
        <v>68117108291</v>
      </c>
      <c r="C29" s="7" t="s">
        <v>11</v>
      </c>
      <c r="D29" s="8">
        <v>42491</v>
      </c>
      <c r="E29" s="9">
        <v>125.37</v>
      </c>
      <c r="F29" s="10"/>
    </row>
    <row r="30" spans="1:6" ht="15.75" hidden="1" customHeight="1">
      <c r="A30" s="5" t="s">
        <v>6</v>
      </c>
      <c r="B30" s="12">
        <v>68117108291</v>
      </c>
      <c r="C30" s="7" t="s">
        <v>11</v>
      </c>
      <c r="D30" s="8">
        <v>42522</v>
      </c>
      <c r="E30" s="9">
        <v>125.37</v>
      </c>
      <c r="F30" s="10"/>
    </row>
    <row r="31" spans="1:6" ht="15.75" hidden="1" customHeight="1">
      <c r="A31" s="5" t="s">
        <v>6</v>
      </c>
      <c r="B31" s="12">
        <v>68117108291</v>
      </c>
      <c r="C31" s="7" t="s">
        <v>11</v>
      </c>
      <c r="D31" s="8">
        <v>42552</v>
      </c>
      <c r="E31" s="9">
        <v>125.37</v>
      </c>
      <c r="F31" s="10"/>
    </row>
    <row r="32" spans="1:6" ht="15.75" hidden="1" customHeight="1">
      <c r="A32" s="5" t="s">
        <v>6</v>
      </c>
      <c r="B32" s="12">
        <v>68117108291</v>
      </c>
      <c r="C32" s="7" t="s">
        <v>11</v>
      </c>
      <c r="D32" s="8">
        <v>42583</v>
      </c>
      <c r="E32" s="9">
        <v>143.91999999999999</v>
      </c>
      <c r="F32" s="10"/>
    </row>
    <row r="33" spans="1:6" ht="15.75" hidden="1" customHeight="1">
      <c r="A33" s="5" t="s">
        <v>6</v>
      </c>
      <c r="B33" s="12">
        <v>68117108291</v>
      </c>
      <c r="C33" s="7" t="s">
        <v>11</v>
      </c>
      <c r="D33" s="8">
        <v>42614</v>
      </c>
      <c r="E33" s="9">
        <v>143.91999999999999</v>
      </c>
      <c r="F33" s="10"/>
    </row>
    <row r="34" spans="1:6" ht="15.75" hidden="1" customHeight="1">
      <c r="A34" s="5" t="s">
        <v>6</v>
      </c>
      <c r="B34" s="12">
        <v>68117108291</v>
      </c>
      <c r="C34" s="7" t="s">
        <v>11</v>
      </c>
      <c r="D34" s="8">
        <v>42644</v>
      </c>
      <c r="E34" s="9">
        <v>143.91999999999999</v>
      </c>
      <c r="F34" s="10"/>
    </row>
    <row r="35" spans="1:6" ht="15.75" hidden="1" customHeight="1">
      <c r="A35" s="5" t="s">
        <v>6</v>
      </c>
      <c r="B35" s="12">
        <v>68117108291</v>
      </c>
      <c r="C35" s="7" t="s">
        <v>11</v>
      </c>
      <c r="D35" s="8">
        <v>42675</v>
      </c>
      <c r="E35" s="9">
        <v>143.91999999999999</v>
      </c>
      <c r="F35" s="10"/>
    </row>
    <row r="36" spans="1:6" ht="15.75" hidden="1" customHeight="1">
      <c r="A36" s="5" t="s">
        <v>6</v>
      </c>
      <c r="B36" s="12">
        <v>68117108291</v>
      </c>
      <c r="C36" s="7" t="s">
        <v>11</v>
      </c>
      <c r="D36" s="8">
        <v>42705</v>
      </c>
      <c r="E36" s="9">
        <v>143.91999999999999</v>
      </c>
      <c r="F36" s="10"/>
    </row>
    <row r="37" spans="1:6" ht="15.75" hidden="1" customHeight="1">
      <c r="A37" s="5" t="s">
        <v>6</v>
      </c>
      <c r="B37" s="12">
        <v>68117108291</v>
      </c>
      <c r="C37" s="7" t="s">
        <v>11</v>
      </c>
      <c r="D37" s="8">
        <v>42736</v>
      </c>
      <c r="E37" s="9">
        <v>143.91999999999999</v>
      </c>
      <c r="F37" s="10"/>
    </row>
    <row r="38" spans="1:6" ht="15.75" hidden="1" customHeight="1">
      <c r="A38" s="5" t="s">
        <v>6</v>
      </c>
      <c r="B38" s="6">
        <v>95310444068</v>
      </c>
      <c r="C38" s="7" t="s">
        <v>12</v>
      </c>
      <c r="D38" s="8">
        <v>42583</v>
      </c>
      <c r="E38" s="9">
        <v>143.91999999999999</v>
      </c>
      <c r="F38" s="10"/>
    </row>
    <row r="39" spans="1:6" ht="15.75" hidden="1" customHeight="1">
      <c r="A39" s="5" t="s">
        <v>6</v>
      </c>
      <c r="B39" s="6">
        <v>95310444068</v>
      </c>
      <c r="C39" s="7" t="s">
        <v>12</v>
      </c>
      <c r="D39" s="8">
        <v>42614</v>
      </c>
      <c r="E39" s="9">
        <v>143.91999999999999</v>
      </c>
      <c r="F39" s="10"/>
    </row>
    <row r="40" spans="1:6" ht="15.75" hidden="1" customHeight="1">
      <c r="A40" s="5" t="s">
        <v>6</v>
      </c>
      <c r="B40" s="6">
        <v>95310444068</v>
      </c>
      <c r="C40" s="7" t="s">
        <v>12</v>
      </c>
      <c r="D40" s="8">
        <v>42644</v>
      </c>
      <c r="E40" s="9">
        <v>143.91999999999999</v>
      </c>
      <c r="F40" s="10"/>
    </row>
    <row r="41" spans="1:6" ht="15.75" hidden="1" customHeight="1">
      <c r="A41" s="5" t="s">
        <v>6</v>
      </c>
      <c r="B41" s="6">
        <v>95310444068</v>
      </c>
      <c r="C41" s="7" t="s">
        <v>12</v>
      </c>
      <c r="D41" s="8">
        <v>42675</v>
      </c>
      <c r="E41" s="9">
        <v>143.91999999999999</v>
      </c>
      <c r="F41" s="10"/>
    </row>
    <row r="42" spans="1:6" ht="15.75" hidden="1" customHeight="1">
      <c r="A42" s="5" t="s">
        <v>6</v>
      </c>
      <c r="B42" s="6">
        <v>95310444068</v>
      </c>
      <c r="C42" s="7" t="s">
        <v>12</v>
      </c>
      <c r="D42" s="8">
        <v>42705</v>
      </c>
      <c r="E42" s="9">
        <v>143.91999999999999</v>
      </c>
      <c r="F42" s="10"/>
    </row>
    <row r="43" spans="1:6" ht="15.75" hidden="1" customHeight="1">
      <c r="A43" s="5" t="s">
        <v>6</v>
      </c>
      <c r="B43" s="6">
        <v>13788183268</v>
      </c>
      <c r="C43" s="7" t="s">
        <v>13</v>
      </c>
      <c r="D43" s="8">
        <v>42370</v>
      </c>
      <c r="E43" s="9">
        <v>125.37</v>
      </c>
      <c r="F43" s="10"/>
    </row>
    <row r="44" spans="1:6" ht="15.75" hidden="1" customHeight="1">
      <c r="A44" s="5" t="s">
        <v>6</v>
      </c>
      <c r="B44" s="6">
        <v>13788183268</v>
      </c>
      <c r="C44" s="7" t="s">
        <v>13</v>
      </c>
      <c r="D44" s="8">
        <v>42401</v>
      </c>
      <c r="E44" s="9">
        <v>125.37</v>
      </c>
      <c r="F44" s="10"/>
    </row>
    <row r="45" spans="1:6" ht="15.75" hidden="1" customHeight="1">
      <c r="A45" s="5" t="s">
        <v>6</v>
      </c>
      <c r="B45" s="6">
        <v>13788183268</v>
      </c>
      <c r="C45" s="7" t="s">
        <v>13</v>
      </c>
      <c r="D45" s="8">
        <v>42430</v>
      </c>
      <c r="E45" s="9">
        <v>125.37</v>
      </c>
      <c r="F45" s="10"/>
    </row>
    <row r="46" spans="1:6" ht="15.75" hidden="1" customHeight="1">
      <c r="A46" s="5" t="s">
        <v>6</v>
      </c>
      <c r="B46" s="6">
        <v>13788183268</v>
      </c>
      <c r="C46" s="7" t="s">
        <v>13</v>
      </c>
      <c r="D46" s="8">
        <v>42461</v>
      </c>
      <c r="E46" s="9">
        <v>125.37</v>
      </c>
      <c r="F46" s="10"/>
    </row>
    <row r="47" spans="1:6" ht="15.75" hidden="1" customHeight="1">
      <c r="A47" s="5" t="s">
        <v>6</v>
      </c>
      <c r="B47" s="6">
        <v>13788183268</v>
      </c>
      <c r="C47" s="7" t="s">
        <v>13</v>
      </c>
      <c r="D47" s="8">
        <v>42491</v>
      </c>
      <c r="E47" s="9">
        <v>125.37</v>
      </c>
      <c r="F47" s="10"/>
    </row>
    <row r="48" spans="1:6" ht="15.75" hidden="1" customHeight="1">
      <c r="A48" s="5" t="s">
        <v>6</v>
      </c>
      <c r="B48" s="6">
        <v>13788183268</v>
      </c>
      <c r="C48" s="7" t="s">
        <v>13</v>
      </c>
      <c r="D48" s="8">
        <v>42522</v>
      </c>
      <c r="E48" s="9">
        <v>125.37</v>
      </c>
      <c r="F48" s="10"/>
    </row>
    <row r="49" spans="1:6" ht="15.75" hidden="1" customHeight="1">
      <c r="A49" s="5" t="s">
        <v>6</v>
      </c>
      <c r="B49" s="6">
        <v>13788183268</v>
      </c>
      <c r="C49" s="7" t="s">
        <v>13</v>
      </c>
      <c r="D49" s="8">
        <v>42552</v>
      </c>
      <c r="E49" s="9">
        <v>125.37</v>
      </c>
      <c r="F49" s="10"/>
    </row>
    <row r="50" spans="1:6" ht="15.75" hidden="1" customHeight="1">
      <c r="A50" s="5" t="s">
        <v>6</v>
      </c>
      <c r="B50" s="6">
        <v>13788183268</v>
      </c>
      <c r="C50" s="7" t="s">
        <v>13</v>
      </c>
      <c r="D50" s="8">
        <v>42583</v>
      </c>
      <c r="E50" s="9">
        <v>143.91999999999999</v>
      </c>
      <c r="F50" s="10"/>
    </row>
    <row r="51" spans="1:6" ht="15.75" hidden="1" customHeight="1">
      <c r="A51" s="5" t="s">
        <v>6</v>
      </c>
      <c r="B51" s="6">
        <v>13788183268</v>
      </c>
      <c r="C51" s="7" t="s">
        <v>13</v>
      </c>
      <c r="D51" s="8">
        <v>42614</v>
      </c>
      <c r="E51" s="9">
        <v>143.91999999999999</v>
      </c>
      <c r="F51" s="10"/>
    </row>
    <row r="52" spans="1:6" ht="15.75" hidden="1" customHeight="1">
      <c r="A52" s="5" t="s">
        <v>6</v>
      </c>
      <c r="B52" s="6">
        <v>13788183268</v>
      </c>
      <c r="C52" s="7" t="s">
        <v>13</v>
      </c>
      <c r="D52" s="8">
        <v>42644</v>
      </c>
      <c r="E52" s="9">
        <v>143.91999999999999</v>
      </c>
      <c r="F52" s="10"/>
    </row>
    <row r="53" spans="1:6" ht="15.75" hidden="1" customHeight="1">
      <c r="A53" s="5" t="s">
        <v>6</v>
      </c>
      <c r="B53" s="6">
        <v>32719701220</v>
      </c>
      <c r="C53" s="7" t="s">
        <v>14</v>
      </c>
      <c r="D53" s="8">
        <v>42583</v>
      </c>
      <c r="E53" s="9">
        <v>143.91999999999999</v>
      </c>
      <c r="F53" s="10"/>
    </row>
    <row r="54" spans="1:6" ht="15.75" hidden="1" customHeight="1">
      <c r="A54" s="5" t="s">
        <v>6</v>
      </c>
      <c r="B54" s="6">
        <v>32719701220</v>
      </c>
      <c r="C54" s="7" t="s">
        <v>14</v>
      </c>
      <c r="D54" s="8">
        <v>42614</v>
      </c>
      <c r="E54" s="9">
        <v>143.91999999999999</v>
      </c>
      <c r="F54" s="10"/>
    </row>
    <row r="55" spans="1:6" ht="15.75" hidden="1" customHeight="1">
      <c r="A55" s="5" t="s">
        <v>6</v>
      </c>
      <c r="B55" s="6">
        <v>32719701220</v>
      </c>
      <c r="C55" s="7" t="s">
        <v>14</v>
      </c>
      <c r="D55" s="8">
        <v>42767</v>
      </c>
      <c r="E55" s="9">
        <v>143.91999999999999</v>
      </c>
      <c r="F55" s="10"/>
    </row>
    <row r="56" spans="1:6" ht="15.75" hidden="1" customHeight="1">
      <c r="A56" s="5" t="s">
        <v>6</v>
      </c>
      <c r="B56" s="6">
        <v>32719701220</v>
      </c>
      <c r="C56" s="7" t="s">
        <v>14</v>
      </c>
      <c r="D56" s="8">
        <v>42795</v>
      </c>
      <c r="E56" s="9">
        <v>143.91999999999999</v>
      </c>
      <c r="F56" s="10"/>
    </row>
    <row r="57" spans="1:6" ht="15.75" hidden="1" customHeight="1">
      <c r="A57" s="5" t="s">
        <v>6</v>
      </c>
      <c r="B57" s="6">
        <v>32719701220</v>
      </c>
      <c r="C57" s="7" t="s">
        <v>14</v>
      </c>
      <c r="D57" s="8">
        <v>42826</v>
      </c>
      <c r="E57" s="9">
        <v>143.91999999999999</v>
      </c>
      <c r="F57" s="10"/>
    </row>
    <row r="58" spans="1:6" ht="15.75" hidden="1" customHeight="1">
      <c r="A58" s="5" t="s">
        <v>6</v>
      </c>
      <c r="B58" s="6">
        <v>32719701220</v>
      </c>
      <c r="C58" s="7" t="s">
        <v>14</v>
      </c>
      <c r="D58" s="8">
        <v>42856</v>
      </c>
      <c r="E58" s="9">
        <v>143.91999999999999</v>
      </c>
      <c r="F58" s="10"/>
    </row>
    <row r="59" spans="1:6" ht="15.75" hidden="1" customHeight="1">
      <c r="A59" s="5" t="s">
        <v>6</v>
      </c>
      <c r="B59" s="6">
        <v>32719701220</v>
      </c>
      <c r="C59" s="7" t="s">
        <v>14</v>
      </c>
      <c r="D59" s="8">
        <v>42887</v>
      </c>
      <c r="E59" s="9">
        <v>143.91999999999999</v>
      </c>
      <c r="F59" s="10"/>
    </row>
    <row r="60" spans="1:6" ht="15.75" hidden="1" customHeight="1">
      <c r="A60" s="10" t="s">
        <v>6</v>
      </c>
      <c r="B60" s="6">
        <v>32719701220</v>
      </c>
      <c r="C60" s="7" t="s">
        <v>14</v>
      </c>
      <c r="D60" s="8">
        <v>42917</v>
      </c>
      <c r="E60" s="9">
        <v>143.91999999999999</v>
      </c>
      <c r="F60" s="10"/>
    </row>
    <row r="61" spans="1:6" ht="15.75" hidden="1" customHeight="1">
      <c r="A61" s="5" t="s">
        <v>15</v>
      </c>
      <c r="B61" s="6">
        <v>80335330215</v>
      </c>
      <c r="C61" s="10" t="s">
        <v>18</v>
      </c>
      <c r="D61" s="8">
        <v>42461</v>
      </c>
      <c r="E61" s="9">
        <v>279.97000000000003</v>
      </c>
      <c r="F61" s="16"/>
    </row>
    <row r="62" spans="1:6" ht="15.75" hidden="1" customHeight="1">
      <c r="A62" s="5" t="s">
        <v>15</v>
      </c>
      <c r="B62" s="6">
        <v>80335330215</v>
      </c>
      <c r="C62" s="10" t="s">
        <v>18</v>
      </c>
      <c r="D62" s="8">
        <v>42491</v>
      </c>
      <c r="E62" s="9">
        <v>279.97000000000003</v>
      </c>
      <c r="F62" s="16"/>
    </row>
    <row r="63" spans="1:6" ht="15.75" hidden="1" customHeight="1">
      <c r="A63" s="5" t="s">
        <v>15</v>
      </c>
      <c r="B63" s="6">
        <v>80335330215</v>
      </c>
      <c r="C63" s="10" t="s">
        <v>18</v>
      </c>
      <c r="D63" s="8">
        <v>42522</v>
      </c>
      <c r="E63" s="9">
        <v>279.97000000000003</v>
      </c>
      <c r="F63" s="16"/>
    </row>
    <row r="64" spans="1:6" ht="15.75" hidden="1" customHeight="1">
      <c r="A64" s="5" t="s">
        <v>15</v>
      </c>
      <c r="B64" s="6">
        <v>80335330215</v>
      </c>
      <c r="C64" s="10" t="s">
        <v>18</v>
      </c>
      <c r="D64" s="8">
        <v>42552</v>
      </c>
      <c r="E64" s="9">
        <v>279.97000000000003</v>
      </c>
      <c r="F64" s="16"/>
    </row>
    <row r="65" spans="1:6" ht="15.75" hidden="1" customHeight="1">
      <c r="A65" s="5" t="s">
        <v>15</v>
      </c>
      <c r="B65" s="6">
        <v>80335330215</v>
      </c>
      <c r="C65" s="10" t="s">
        <v>18</v>
      </c>
      <c r="D65" s="8">
        <v>42583</v>
      </c>
      <c r="E65" s="9">
        <v>279.97000000000003</v>
      </c>
      <c r="F65" s="16"/>
    </row>
    <row r="66" spans="1:6" ht="15.75" hidden="1" customHeight="1">
      <c r="A66" s="5" t="s">
        <v>15</v>
      </c>
      <c r="B66" s="6">
        <v>80335330215</v>
      </c>
      <c r="C66" s="10" t="s">
        <v>18</v>
      </c>
      <c r="D66" s="8">
        <v>42614</v>
      </c>
      <c r="E66" s="9">
        <v>321.96771999999999</v>
      </c>
      <c r="F66" s="16"/>
    </row>
    <row r="67" spans="1:6" ht="15.75" hidden="1" customHeight="1">
      <c r="A67" s="5" t="s">
        <v>15</v>
      </c>
      <c r="B67" s="6">
        <v>80335330215</v>
      </c>
      <c r="C67" s="10" t="s">
        <v>18</v>
      </c>
      <c r="D67" s="8">
        <v>42644</v>
      </c>
      <c r="E67" s="9">
        <v>321.96771999999999</v>
      </c>
      <c r="F67" s="16"/>
    </row>
    <row r="68" spans="1:6" ht="15.75" hidden="1" customHeight="1">
      <c r="A68" s="5" t="s">
        <v>15</v>
      </c>
      <c r="B68" s="6">
        <v>80335330215</v>
      </c>
      <c r="C68" s="10" t="s">
        <v>18</v>
      </c>
      <c r="D68" s="8">
        <v>42675</v>
      </c>
      <c r="E68" s="9">
        <v>321.96771999999999</v>
      </c>
      <c r="F68" s="16"/>
    </row>
    <row r="69" spans="1:6" ht="15.75" hidden="1" customHeight="1">
      <c r="A69" s="5" t="s">
        <v>15</v>
      </c>
      <c r="B69" s="6">
        <v>80335330215</v>
      </c>
      <c r="C69" s="10" t="s">
        <v>18</v>
      </c>
      <c r="D69" s="8">
        <v>42705</v>
      </c>
      <c r="E69" s="9">
        <v>321.96771999999999</v>
      </c>
      <c r="F69" s="16"/>
    </row>
    <row r="70" spans="1:6" ht="15.75" hidden="1" customHeight="1">
      <c r="A70" s="5" t="s">
        <v>15</v>
      </c>
      <c r="B70" s="6">
        <v>80335330215</v>
      </c>
      <c r="C70" s="10" t="s">
        <v>18</v>
      </c>
      <c r="D70" s="8">
        <v>42736</v>
      </c>
      <c r="E70" s="9">
        <v>321.96771999999999</v>
      </c>
      <c r="F70" s="16"/>
    </row>
    <row r="71" spans="1:6" ht="15.75" hidden="1" customHeight="1">
      <c r="A71" s="5" t="s">
        <v>15</v>
      </c>
      <c r="B71" s="6">
        <v>80335330215</v>
      </c>
      <c r="C71" s="10" t="s">
        <v>18</v>
      </c>
      <c r="D71" s="8">
        <v>42767</v>
      </c>
      <c r="E71" s="9">
        <v>321.96771999999999</v>
      </c>
      <c r="F71" s="16"/>
    </row>
    <row r="72" spans="1:6" ht="15.75" hidden="1" customHeight="1">
      <c r="A72" s="5" t="s">
        <v>15</v>
      </c>
      <c r="B72" s="6">
        <v>40131041215</v>
      </c>
      <c r="C72" s="10" t="s">
        <v>19</v>
      </c>
      <c r="D72" s="8">
        <v>43617</v>
      </c>
      <c r="E72" s="9">
        <v>605.69000000000005</v>
      </c>
      <c r="F72" s="16"/>
    </row>
    <row r="73" spans="1:6" ht="15.75" hidden="1" customHeight="1">
      <c r="A73" s="5" t="s">
        <v>15</v>
      </c>
      <c r="B73" s="6">
        <v>77011961291</v>
      </c>
      <c r="C73" s="10" t="s">
        <v>20</v>
      </c>
      <c r="D73" s="8">
        <v>42795</v>
      </c>
      <c r="E73" s="9">
        <f>321.97+10</f>
        <v>331.97</v>
      </c>
      <c r="F73" s="16"/>
    </row>
    <row r="74" spans="1:6" ht="15.75" hidden="1" customHeight="1">
      <c r="A74" s="5" t="s">
        <v>15</v>
      </c>
      <c r="B74" s="6">
        <v>77011961291</v>
      </c>
      <c r="C74" s="10" t="s">
        <v>20</v>
      </c>
      <c r="D74" s="8">
        <v>42826</v>
      </c>
      <c r="E74" s="9">
        <v>643.93543999999997</v>
      </c>
      <c r="F74" s="16"/>
    </row>
    <row r="75" spans="1:6" ht="15.75" hidden="1" customHeight="1">
      <c r="A75" s="5" t="s">
        <v>15</v>
      </c>
      <c r="B75" s="6">
        <v>77011961291</v>
      </c>
      <c r="C75" s="10" t="s">
        <v>20</v>
      </c>
      <c r="D75" s="8">
        <v>42856</v>
      </c>
      <c r="E75" s="9">
        <v>643.93543999999997</v>
      </c>
      <c r="F75" s="16"/>
    </row>
    <row r="76" spans="1:6" ht="15.75" hidden="1" customHeight="1">
      <c r="A76" s="5" t="s">
        <v>15</v>
      </c>
      <c r="B76" s="6">
        <v>80470661291</v>
      </c>
      <c r="C76" s="10" t="s">
        <v>21</v>
      </c>
      <c r="D76" s="8">
        <v>43221</v>
      </c>
      <c r="E76" s="9">
        <v>354.17</v>
      </c>
      <c r="F76" s="16"/>
    </row>
    <row r="77" spans="1:6" ht="15.75" hidden="1" customHeight="1">
      <c r="A77" s="5" t="s">
        <v>15</v>
      </c>
      <c r="B77" s="6">
        <v>80470661291</v>
      </c>
      <c r="C77" s="10" t="s">
        <v>21</v>
      </c>
      <c r="D77" s="8">
        <v>43252</v>
      </c>
      <c r="E77" s="9">
        <v>354.17</v>
      </c>
      <c r="F77" s="16"/>
    </row>
    <row r="78" spans="1:6" ht="15.75" hidden="1" customHeight="1">
      <c r="A78" s="5" t="s">
        <v>15</v>
      </c>
      <c r="B78" s="6">
        <v>52264602287</v>
      </c>
      <c r="C78" s="10" t="s">
        <v>23</v>
      </c>
      <c r="D78" s="8">
        <v>42583</v>
      </c>
      <c r="E78" s="9">
        <v>175.57</v>
      </c>
      <c r="F78" s="15"/>
    </row>
    <row r="79" spans="1:6" ht="15.75" hidden="1" customHeight="1">
      <c r="A79" s="5" t="s">
        <v>15</v>
      </c>
      <c r="B79" s="6">
        <v>74386697268</v>
      </c>
      <c r="C79" s="10" t="s">
        <v>24</v>
      </c>
      <c r="D79" s="8">
        <v>43405</v>
      </c>
      <c r="E79" s="9">
        <v>348.03</v>
      </c>
      <c r="F79" s="15"/>
    </row>
    <row r="80" spans="1:6" ht="15.75" hidden="1" customHeight="1">
      <c r="A80" s="5" t="s">
        <v>15</v>
      </c>
      <c r="B80" s="6">
        <v>74386697268</v>
      </c>
      <c r="C80" s="10" t="s">
        <v>24</v>
      </c>
      <c r="D80" s="8">
        <v>43435</v>
      </c>
      <c r="E80" s="9">
        <v>348.03</v>
      </c>
      <c r="F80" s="15"/>
    </row>
    <row r="81" spans="1:6" ht="15.75" hidden="1" customHeight="1">
      <c r="A81" s="5" t="s">
        <v>15</v>
      </c>
      <c r="B81" s="6">
        <v>51324920297</v>
      </c>
      <c r="C81" s="10" t="s">
        <v>25</v>
      </c>
      <c r="D81" s="8">
        <v>43739</v>
      </c>
      <c r="E81" s="9">
        <v>452.24</v>
      </c>
      <c r="F81" s="15"/>
    </row>
    <row r="82" spans="1:6" ht="15.75" hidden="1" customHeight="1">
      <c r="A82" s="5" t="s">
        <v>15</v>
      </c>
      <c r="B82" s="6">
        <v>51324920297</v>
      </c>
      <c r="C82" s="10" t="s">
        <v>25</v>
      </c>
      <c r="D82" s="8">
        <v>43770</v>
      </c>
      <c r="E82" s="9">
        <v>452.24</v>
      </c>
      <c r="F82" s="15"/>
    </row>
    <row r="83" spans="1:6" ht="15.75" hidden="1" customHeight="1">
      <c r="A83" s="5" t="s">
        <v>15</v>
      </c>
      <c r="B83" s="6">
        <v>14717670272</v>
      </c>
      <c r="C83" s="10" t="s">
        <v>28</v>
      </c>
      <c r="D83" s="8">
        <v>43678</v>
      </c>
      <c r="E83" s="9">
        <v>295.90850999999998</v>
      </c>
      <c r="F83" s="15"/>
    </row>
    <row r="84" spans="1:6" ht="15.75" hidden="1" customHeight="1">
      <c r="A84" s="5" t="s">
        <v>15</v>
      </c>
      <c r="B84" s="6">
        <v>14717670272</v>
      </c>
      <c r="C84" s="10" t="s">
        <v>28</v>
      </c>
      <c r="D84" s="8">
        <v>43739</v>
      </c>
      <c r="E84" s="9">
        <v>786.62101099999995</v>
      </c>
      <c r="F84" s="15"/>
    </row>
    <row r="85" spans="1:6" ht="15.75" hidden="1" customHeight="1">
      <c r="A85" s="5" t="s">
        <v>15</v>
      </c>
      <c r="B85" s="6">
        <v>14717670272</v>
      </c>
      <c r="C85" s="10" t="s">
        <v>28</v>
      </c>
      <c r="D85" s="8">
        <v>43770</v>
      </c>
      <c r="E85" s="9">
        <v>786.62101099999995</v>
      </c>
      <c r="F85" s="15"/>
    </row>
    <row r="86" spans="1:6" ht="15.75" hidden="1" customHeight="1">
      <c r="A86" s="5" t="s">
        <v>15</v>
      </c>
      <c r="B86" s="6">
        <v>5991390215</v>
      </c>
      <c r="C86" s="80" t="s">
        <v>29</v>
      </c>
      <c r="D86" s="8">
        <v>43922</v>
      </c>
      <c r="E86" s="9">
        <v>19.829999999999998</v>
      </c>
      <c r="F86" s="15"/>
    </row>
    <row r="87" spans="1:6" ht="15.75" hidden="1" customHeight="1">
      <c r="A87" s="5" t="s">
        <v>15</v>
      </c>
      <c r="B87" s="6">
        <v>1879430282</v>
      </c>
      <c r="C87" s="10" t="s">
        <v>31</v>
      </c>
      <c r="D87" s="8">
        <v>43313</v>
      </c>
      <c r="E87" s="9">
        <v>1232.06</v>
      </c>
      <c r="F87" s="15"/>
    </row>
    <row r="88" spans="1:6" ht="15.75" hidden="1" customHeight="1">
      <c r="A88" s="5" t="s">
        <v>15</v>
      </c>
      <c r="B88" s="6">
        <v>67120342215</v>
      </c>
      <c r="C88" s="10" t="s">
        <v>32</v>
      </c>
      <c r="D88" s="8">
        <v>42705</v>
      </c>
      <c r="E88" s="9">
        <v>643.93543999999997</v>
      </c>
      <c r="F88" s="15"/>
    </row>
    <row r="89" spans="1:6" ht="15.75" hidden="1" customHeight="1">
      <c r="A89" s="5" t="s">
        <v>15</v>
      </c>
      <c r="B89" s="6">
        <v>67120342215</v>
      </c>
      <c r="C89" s="10" t="s">
        <v>32</v>
      </c>
      <c r="D89" s="8">
        <v>42736</v>
      </c>
      <c r="E89" s="9">
        <v>643.93543999999997</v>
      </c>
      <c r="F89" s="15"/>
    </row>
    <row r="90" spans="1:6" ht="15.75" hidden="1" customHeight="1">
      <c r="A90" s="5" t="s">
        <v>15</v>
      </c>
      <c r="B90" s="6">
        <v>67120342215</v>
      </c>
      <c r="C90" s="10" t="s">
        <v>32</v>
      </c>
      <c r="D90" s="8">
        <v>42767</v>
      </c>
      <c r="E90" s="9">
        <v>643.93543999999997</v>
      </c>
      <c r="F90" s="15"/>
    </row>
    <row r="91" spans="1:6" ht="15.75" hidden="1" customHeight="1">
      <c r="A91" s="5" t="s">
        <v>15</v>
      </c>
      <c r="B91" s="6">
        <v>67120342215</v>
      </c>
      <c r="C91" s="10" t="s">
        <v>32</v>
      </c>
      <c r="D91" s="8">
        <v>42856</v>
      </c>
      <c r="E91" s="9">
        <v>643.93543999999997</v>
      </c>
      <c r="F91" s="15"/>
    </row>
    <row r="92" spans="1:6" ht="15.75" hidden="1" customHeight="1">
      <c r="A92" s="5" t="s">
        <v>15</v>
      </c>
      <c r="B92" s="6">
        <v>67120342215</v>
      </c>
      <c r="C92" s="10" t="s">
        <v>32</v>
      </c>
      <c r="D92" s="8">
        <v>42887</v>
      </c>
      <c r="E92" s="9">
        <v>643.93543999999997</v>
      </c>
      <c r="F92" s="15"/>
    </row>
    <row r="93" spans="1:6" ht="15.75" hidden="1" customHeight="1">
      <c r="A93" s="5" t="s">
        <v>15</v>
      </c>
      <c r="B93" s="6">
        <v>67120342215</v>
      </c>
      <c r="C93" s="10" t="s">
        <v>32</v>
      </c>
      <c r="D93" s="8">
        <v>42917</v>
      </c>
      <c r="E93" s="9">
        <v>643.93543999999997</v>
      </c>
      <c r="F93" s="15"/>
    </row>
    <row r="94" spans="1:6" ht="15.75" hidden="1" customHeight="1">
      <c r="A94" s="5" t="s">
        <v>15</v>
      </c>
      <c r="B94" s="6">
        <v>23294035268</v>
      </c>
      <c r="C94" s="10" t="s">
        <v>33</v>
      </c>
      <c r="D94" s="8">
        <v>42461</v>
      </c>
      <c r="E94" s="17">
        <v>279.97000000000003</v>
      </c>
      <c r="F94" s="15"/>
    </row>
    <row r="95" spans="1:6" ht="15.75" hidden="1" customHeight="1">
      <c r="A95" s="5" t="s">
        <v>15</v>
      </c>
      <c r="B95" s="6">
        <v>23294035268</v>
      </c>
      <c r="C95" s="10" t="s">
        <v>33</v>
      </c>
      <c r="D95" s="8">
        <v>42675</v>
      </c>
      <c r="E95" s="9">
        <v>321.96771999999999</v>
      </c>
      <c r="F95" s="15"/>
    </row>
    <row r="96" spans="1:6" ht="15.75" hidden="1" customHeight="1">
      <c r="A96" s="5" t="s">
        <v>15</v>
      </c>
      <c r="B96" s="18">
        <v>31952178215</v>
      </c>
      <c r="C96" s="10" t="s">
        <v>35</v>
      </c>
      <c r="D96" s="8">
        <v>43191</v>
      </c>
      <c r="E96" s="19">
        <v>50</v>
      </c>
      <c r="F96" s="10"/>
    </row>
    <row r="97" spans="1:6" ht="15.75" hidden="1" customHeight="1">
      <c r="A97" s="5" t="s">
        <v>15</v>
      </c>
      <c r="B97" s="18">
        <v>5615461268</v>
      </c>
      <c r="C97" s="10" t="s">
        <v>37</v>
      </c>
      <c r="D97" s="8">
        <v>43770</v>
      </c>
      <c r="E97" s="19">
        <v>116.5</v>
      </c>
      <c r="F97" s="10"/>
    </row>
    <row r="98" spans="1:6" ht="15.75" hidden="1" customHeight="1">
      <c r="A98" s="5" t="s">
        <v>15</v>
      </c>
      <c r="B98" s="18">
        <v>10412212234</v>
      </c>
      <c r="C98" s="10" t="s">
        <v>38</v>
      </c>
      <c r="D98" s="8">
        <v>43009</v>
      </c>
      <c r="E98" s="19">
        <v>616.03216800000007</v>
      </c>
      <c r="F98" s="10"/>
    </row>
    <row r="99" spans="1:6" ht="15.75" hidden="1" customHeight="1">
      <c r="A99" s="5" t="s">
        <v>15</v>
      </c>
      <c r="B99" s="18">
        <v>10412212234</v>
      </c>
      <c r="C99" s="10" t="s">
        <v>38</v>
      </c>
      <c r="D99" s="8">
        <v>43040</v>
      </c>
      <c r="E99" s="19">
        <v>616.03216800000007</v>
      </c>
      <c r="F99" s="10"/>
    </row>
    <row r="100" spans="1:6" ht="15.75" hidden="1" customHeight="1">
      <c r="A100" s="5" t="s">
        <v>15</v>
      </c>
      <c r="B100" s="18">
        <v>10412212234</v>
      </c>
      <c r="C100" s="10" t="s">
        <v>38</v>
      </c>
      <c r="D100" s="8">
        <v>43070</v>
      </c>
      <c r="E100" s="19">
        <v>616.03216800000007</v>
      </c>
      <c r="F100" s="10"/>
    </row>
    <row r="101" spans="1:6" ht="15.75" hidden="1" customHeight="1">
      <c r="A101" s="5" t="s">
        <v>15</v>
      </c>
      <c r="B101" s="20">
        <v>78196981287</v>
      </c>
      <c r="C101" s="21" t="s">
        <v>39</v>
      </c>
      <c r="D101" s="8">
        <v>42370</v>
      </c>
      <c r="E101" s="19">
        <v>495.5</v>
      </c>
      <c r="F101" s="10"/>
    </row>
    <row r="102" spans="1:6" ht="15.75" hidden="1" customHeight="1">
      <c r="A102" s="5" t="s">
        <v>15</v>
      </c>
      <c r="B102" s="20">
        <v>78196981287</v>
      </c>
      <c r="C102" s="21" t="s">
        <v>39</v>
      </c>
      <c r="D102" s="8">
        <v>42401</v>
      </c>
      <c r="E102" s="19">
        <v>495.5</v>
      </c>
      <c r="F102" s="10"/>
    </row>
    <row r="103" spans="1:6" ht="15.75" hidden="1" customHeight="1">
      <c r="A103" s="5" t="s">
        <v>15</v>
      </c>
      <c r="B103" s="20">
        <v>78196981287</v>
      </c>
      <c r="C103" s="21" t="s">
        <v>39</v>
      </c>
      <c r="D103" s="8">
        <v>42430</v>
      </c>
      <c r="E103" s="19">
        <v>495.5</v>
      </c>
      <c r="F103" s="10"/>
    </row>
    <row r="104" spans="1:6" ht="15.75" hidden="1" customHeight="1">
      <c r="A104" s="5" t="s">
        <v>15</v>
      </c>
      <c r="B104" s="20">
        <v>78196981287</v>
      </c>
      <c r="C104" s="21" t="s">
        <v>39</v>
      </c>
      <c r="D104" s="8">
        <v>42461</v>
      </c>
      <c r="E104" s="19">
        <v>495.5</v>
      </c>
      <c r="F104" s="10"/>
    </row>
    <row r="105" spans="1:6" ht="15.75" hidden="1" customHeight="1">
      <c r="A105" s="5" t="s">
        <v>15</v>
      </c>
      <c r="B105" s="20">
        <v>78196981287</v>
      </c>
      <c r="C105" s="21" t="s">
        <v>39</v>
      </c>
      <c r="D105" s="8">
        <v>42491</v>
      </c>
      <c r="E105" s="19">
        <v>495.5</v>
      </c>
      <c r="F105" s="10"/>
    </row>
    <row r="106" spans="1:6" ht="15.75" hidden="1" customHeight="1">
      <c r="A106" s="5" t="s">
        <v>15</v>
      </c>
      <c r="B106" s="20">
        <v>78196981287</v>
      </c>
      <c r="C106" s="21" t="s">
        <v>39</v>
      </c>
      <c r="D106" s="8">
        <v>42522</v>
      </c>
      <c r="E106" s="19">
        <v>495.5</v>
      </c>
      <c r="F106" s="10"/>
    </row>
    <row r="107" spans="1:6" ht="15.75" hidden="1" customHeight="1">
      <c r="A107" s="5" t="s">
        <v>15</v>
      </c>
      <c r="B107" s="20">
        <v>78196981287</v>
      </c>
      <c r="C107" s="21" t="s">
        <v>39</v>
      </c>
      <c r="D107" s="8">
        <v>42552</v>
      </c>
      <c r="E107" s="19">
        <v>495.5</v>
      </c>
      <c r="F107" s="10"/>
    </row>
    <row r="108" spans="1:6" ht="15.75" hidden="1" customHeight="1">
      <c r="A108" s="5" t="s">
        <v>15</v>
      </c>
      <c r="B108" s="20">
        <v>78196981287</v>
      </c>
      <c r="C108" s="21" t="s">
        <v>39</v>
      </c>
      <c r="D108" s="8">
        <v>42583</v>
      </c>
      <c r="E108" s="19">
        <v>495.5</v>
      </c>
      <c r="F108" s="10"/>
    </row>
    <row r="109" spans="1:6" ht="15.75" hidden="1" customHeight="1">
      <c r="A109" s="5" t="s">
        <v>15</v>
      </c>
      <c r="B109" s="20">
        <v>78196981287</v>
      </c>
      <c r="C109" s="21" t="s">
        <v>39</v>
      </c>
      <c r="D109" s="8">
        <v>42614</v>
      </c>
      <c r="E109" s="22">
        <v>569.83000000000004</v>
      </c>
      <c r="F109" s="10"/>
    </row>
    <row r="110" spans="1:6" ht="15.75" hidden="1" customHeight="1">
      <c r="A110" s="5" t="s">
        <v>15</v>
      </c>
      <c r="B110" s="20">
        <v>21067252215</v>
      </c>
      <c r="C110" s="21" t="s">
        <v>40</v>
      </c>
      <c r="D110" s="8">
        <v>42675</v>
      </c>
      <c r="E110" s="22">
        <v>766.1</v>
      </c>
      <c r="F110" s="10"/>
    </row>
    <row r="111" spans="1:6" ht="15.75" hidden="1" customHeight="1">
      <c r="A111" s="5" t="s">
        <v>15</v>
      </c>
      <c r="B111" s="20">
        <v>21067252215</v>
      </c>
      <c r="C111" s="21" t="s">
        <v>40</v>
      </c>
      <c r="D111" s="8">
        <v>42705</v>
      </c>
      <c r="E111" s="23">
        <v>991.09831999999994</v>
      </c>
      <c r="F111" s="10"/>
    </row>
    <row r="112" spans="1:6" ht="15.75" hidden="1" customHeight="1">
      <c r="A112" s="5" t="s">
        <v>15</v>
      </c>
      <c r="B112" s="20">
        <v>21067252215</v>
      </c>
      <c r="C112" s="21" t="s">
        <v>40</v>
      </c>
      <c r="D112" s="8">
        <v>42767</v>
      </c>
      <c r="E112" s="23">
        <v>64.427159999999844</v>
      </c>
      <c r="F112" s="10"/>
    </row>
    <row r="113" spans="1:6" ht="15.75" hidden="1" customHeight="1">
      <c r="A113" s="5" t="s">
        <v>15</v>
      </c>
      <c r="B113" s="20">
        <v>21067252215</v>
      </c>
      <c r="C113" s="21" t="s">
        <v>40</v>
      </c>
      <c r="D113" s="8">
        <v>42795</v>
      </c>
      <c r="E113" s="23">
        <v>1055.5271599999999</v>
      </c>
      <c r="F113" s="10"/>
    </row>
    <row r="114" spans="1:6" ht="15.75" hidden="1" customHeight="1">
      <c r="A114" s="5" t="s">
        <v>15</v>
      </c>
      <c r="B114" s="20">
        <v>21067252215</v>
      </c>
      <c r="C114" s="21" t="s">
        <v>40</v>
      </c>
      <c r="D114" s="8">
        <v>42826</v>
      </c>
      <c r="E114" s="23">
        <v>1055.5271599999999</v>
      </c>
      <c r="F114" s="10"/>
    </row>
    <row r="115" spans="1:6" ht="15.75" hidden="1" customHeight="1">
      <c r="A115" s="5" t="s">
        <v>15</v>
      </c>
      <c r="B115" s="20">
        <v>21067252215</v>
      </c>
      <c r="C115" s="21" t="s">
        <v>40</v>
      </c>
      <c r="D115" s="8">
        <v>42856</v>
      </c>
      <c r="E115" s="23">
        <v>1055.5271599999999</v>
      </c>
      <c r="F115" s="10"/>
    </row>
    <row r="116" spans="1:6" ht="15.75" hidden="1" customHeight="1">
      <c r="A116" s="5" t="s">
        <v>15</v>
      </c>
      <c r="B116" s="20">
        <v>21067252215</v>
      </c>
      <c r="C116" s="21" t="s">
        <v>40</v>
      </c>
      <c r="D116" s="8">
        <v>42887</v>
      </c>
      <c r="E116" s="23">
        <v>1055.5271599999999</v>
      </c>
      <c r="F116" s="10"/>
    </row>
    <row r="117" spans="1:6" ht="15.75" hidden="1" customHeight="1">
      <c r="A117" s="5" t="s">
        <v>15</v>
      </c>
      <c r="B117" s="20">
        <v>8214379253</v>
      </c>
      <c r="C117" s="21" t="s">
        <v>41</v>
      </c>
      <c r="D117" s="8">
        <v>42370</v>
      </c>
      <c r="E117" s="24">
        <v>766.95</v>
      </c>
      <c r="F117" s="10"/>
    </row>
    <row r="118" spans="1:6" ht="15.75" hidden="1" customHeight="1">
      <c r="A118" s="5" t="s">
        <v>15</v>
      </c>
      <c r="B118" s="20">
        <v>8214379253</v>
      </c>
      <c r="C118" s="21" t="s">
        <v>41</v>
      </c>
      <c r="D118" s="8">
        <v>42401</v>
      </c>
      <c r="E118" s="24">
        <v>766.95</v>
      </c>
      <c r="F118" s="10"/>
    </row>
    <row r="119" spans="1:6" ht="15.75" hidden="1" customHeight="1">
      <c r="A119" s="5" t="s">
        <v>15</v>
      </c>
      <c r="B119" s="20">
        <v>8214379253</v>
      </c>
      <c r="C119" s="21" t="s">
        <v>41</v>
      </c>
      <c r="D119" s="8">
        <v>42430</v>
      </c>
      <c r="E119" s="24">
        <v>766.95</v>
      </c>
      <c r="F119" s="10"/>
    </row>
    <row r="120" spans="1:6" ht="15.75" hidden="1" customHeight="1">
      <c r="A120" s="5" t="s">
        <v>15</v>
      </c>
      <c r="B120" s="20">
        <v>8214379253</v>
      </c>
      <c r="C120" s="21" t="s">
        <v>41</v>
      </c>
      <c r="D120" s="8">
        <v>42461</v>
      </c>
      <c r="E120" s="24">
        <v>766.95</v>
      </c>
      <c r="F120" s="10"/>
    </row>
    <row r="121" spans="1:6" ht="15.75" hidden="1" customHeight="1">
      <c r="A121" s="5" t="s">
        <v>15</v>
      </c>
      <c r="B121" s="20">
        <v>8214379253</v>
      </c>
      <c r="C121" s="21" t="s">
        <v>41</v>
      </c>
      <c r="D121" s="8">
        <v>42491</v>
      </c>
      <c r="E121" s="24">
        <v>766.95</v>
      </c>
      <c r="F121" s="10"/>
    </row>
    <row r="122" spans="1:6" ht="15.75" hidden="1" customHeight="1">
      <c r="A122" s="5" t="s">
        <v>15</v>
      </c>
      <c r="B122" s="20">
        <v>10880518200</v>
      </c>
      <c r="C122" s="21" t="s">
        <v>42</v>
      </c>
      <c r="D122" s="8">
        <v>42887</v>
      </c>
      <c r="E122" s="22">
        <v>259.85000000000002</v>
      </c>
      <c r="F122" s="10"/>
    </row>
    <row r="123" spans="1:6" ht="15.75" hidden="1" customHeight="1">
      <c r="A123" s="5" t="s">
        <v>15</v>
      </c>
      <c r="B123" s="20">
        <v>10880518200</v>
      </c>
      <c r="C123" s="21" t="s">
        <v>42</v>
      </c>
      <c r="D123" s="8">
        <v>42917</v>
      </c>
      <c r="E123" s="19">
        <v>321.96771999999999</v>
      </c>
      <c r="F123" s="10"/>
    </row>
    <row r="124" spans="1:6" ht="15.75" hidden="1" customHeight="1">
      <c r="A124" s="5" t="s">
        <v>15</v>
      </c>
      <c r="B124" s="20">
        <v>71691596272</v>
      </c>
      <c r="C124" s="21" t="s">
        <v>43</v>
      </c>
      <c r="D124" s="8">
        <v>42644</v>
      </c>
      <c r="E124" s="22">
        <v>643.93543999999997</v>
      </c>
      <c r="F124" s="10"/>
    </row>
    <row r="125" spans="1:6" ht="15.75" hidden="1" customHeight="1">
      <c r="A125" s="5" t="s">
        <v>15</v>
      </c>
      <c r="B125" s="20">
        <v>42572932253</v>
      </c>
      <c r="C125" s="21" t="s">
        <v>44</v>
      </c>
      <c r="D125" s="8">
        <v>42767</v>
      </c>
      <c r="E125" s="23">
        <v>559.97799999999995</v>
      </c>
      <c r="F125" s="10"/>
    </row>
    <row r="126" spans="1:6" ht="15.75" hidden="1" customHeight="1">
      <c r="A126" s="5" t="s">
        <v>15</v>
      </c>
      <c r="B126" s="20">
        <v>42572932253</v>
      </c>
      <c r="C126" s="21" t="s">
        <v>44</v>
      </c>
      <c r="D126" s="8">
        <v>42795</v>
      </c>
      <c r="E126" s="23">
        <v>559.97799999999995</v>
      </c>
      <c r="F126" s="10"/>
    </row>
    <row r="127" spans="1:6" ht="15.75" hidden="1" customHeight="1">
      <c r="A127" s="5" t="s">
        <v>15</v>
      </c>
      <c r="B127" s="20">
        <v>42572932253</v>
      </c>
      <c r="C127" s="21" t="s">
        <v>44</v>
      </c>
      <c r="D127" s="8">
        <v>42826</v>
      </c>
      <c r="E127" s="23">
        <v>559.97799999999995</v>
      </c>
      <c r="F127" s="10"/>
    </row>
    <row r="128" spans="1:6" ht="15.75" hidden="1" customHeight="1">
      <c r="A128" s="5" t="s">
        <v>15</v>
      </c>
      <c r="B128" s="20">
        <v>42572932253</v>
      </c>
      <c r="C128" s="21" t="s">
        <v>44</v>
      </c>
      <c r="D128" s="8">
        <v>42856</v>
      </c>
      <c r="E128" s="23">
        <v>559.97799999999995</v>
      </c>
      <c r="F128" s="10"/>
    </row>
    <row r="129" spans="1:6" ht="15.75" hidden="1" customHeight="1">
      <c r="A129" s="5" t="s">
        <v>15</v>
      </c>
      <c r="B129" s="20">
        <v>42572932253</v>
      </c>
      <c r="C129" s="21" t="s">
        <v>44</v>
      </c>
      <c r="D129" s="8">
        <v>42887</v>
      </c>
      <c r="E129" s="23">
        <v>559.97799999999995</v>
      </c>
      <c r="F129" s="10"/>
    </row>
    <row r="130" spans="1:6" ht="15.75" hidden="1" customHeight="1">
      <c r="A130" s="5" t="s">
        <v>15</v>
      </c>
      <c r="B130" s="20">
        <v>42572932253</v>
      </c>
      <c r="C130" s="21" t="s">
        <v>44</v>
      </c>
      <c r="D130" s="8">
        <v>42917</v>
      </c>
      <c r="E130" s="23">
        <v>559.97799999999995</v>
      </c>
      <c r="F130" s="10"/>
    </row>
    <row r="131" spans="1:6" ht="15.75" hidden="1" customHeight="1">
      <c r="A131" s="5" t="s">
        <v>15</v>
      </c>
      <c r="B131" s="20">
        <v>11599944200</v>
      </c>
      <c r="C131" s="21" t="s">
        <v>45</v>
      </c>
      <c r="D131" s="8">
        <v>42795</v>
      </c>
      <c r="E131" s="23">
        <v>561.94639999999993</v>
      </c>
      <c r="F131" s="10"/>
    </row>
    <row r="132" spans="1:6" ht="15.75" hidden="1" customHeight="1">
      <c r="A132" s="5" t="s">
        <v>15</v>
      </c>
      <c r="B132" s="20">
        <v>11599944200</v>
      </c>
      <c r="C132" s="21" t="s">
        <v>45</v>
      </c>
      <c r="D132" s="8">
        <v>42826</v>
      </c>
      <c r="E132" s="23">
        <v>561.94639999999993</v>
      </c>
      <c r="F132" s="10"/>
    </row>
    <row r="133" spans="1:6" ht="15.75" hidden="1" customHeight="1">
      <c r="A133" s="5" t="s">
        <v>15</v>
      </c>
      <c r="B133" s="20">
        <v>11599944200</v>
      </c>
      <c r="C133" s="21" t="s">
        <v>45</v>
      </c>
      <c r="D133" s="8">
        <v>42856</v>
      </c>
      <c r="E133" s="23">
        <v>561.94639999999993</v>
      </c>
      <c r="F133" s="10"/>
    </row>
    <row r="134" spans="1:6" ht="15.75" hidden="1" customHeight="1">
      <c r="A134" s="5" t="s">
        <v>15</v>
      </c>
      <c r="B134" s="20">
        <v>11599944200</v>
      </c>
      <c r="C134" s="21" t="s">
        <v>45</v>
      </c>
      <c r="D134" s="8">
        <v>42887</v>
      </c>
      <c r="E134" s="19">
        <v>1008.70068</v>
      </c>
      <c r="F134" s="10"/>
    </row>
    <row r="135" spans="1:6" ht="15.75" hidden="1" customHeight="1">
      <c r="A135" s="5" t="s">
        <v>15</v>
      </c>
      <c r="B135" s="20">
        <v>11599944200</v>
      </c>
      <c r="C135" s="21" t="s">
        <v>45</v>
      </c>
      <c r="D135" s="8">
        <v>42917</v>
      </c>
      <c r="E135" s="19">
        <v>1008.70068</v>
      </c>
      <c r="F135" s="10"/>
    </row>
    <row r="136" spans="1:6" ht="15.75" hidden="1" customHeight="1">
      <c r="A136" s="5" t="s">
        <v>15</v>
      </c>
      <c r="B136" s="20">
        <v>11599944200</v>
      </c>
      <c r="C136" s="21" t="s">
        <v>45</v>
      </c>
      <c r="D136" s="8">
        <v>42948</v>
      </c>
      <c r="E136" s="19">
        <v>1008.70068</v>
      </c>
      <c r="F136" s="10"/>
    </row>
    <row r="137" spans="1:6" ht="15.75" hidden="1" customHeight="1">
      <c r="A137" s="5" t="s">
        <v>15</v>
      </c>
      <c r="B137" s="20">
        <v>25370073287</v>
      </c>
      <c r="C137" s="21" t="s">
        <v>46</v>
      </c>
      <c r="D137" s="8">
        <v>42826</v>
      </c>
      <c r="E137" s="22">
        <v>321.96771999999999</v>
      </c>
      <c r="F137" s="10"/>
    </row>
    <row r="138" spans="1:6" ht="15.75" hidden="1" customHeight="1">
      <c r="A138" s="5" t="s">
        <v>15</v>
      </c>
      <c r="B138" s="20">
        <v>25370073287</v>
      </c>
      <c r="C138" s="21" t="s">
        <v>46</v>
      </c>
      <c r="D138" s="8">
        <v>42856</v>
      </c>
      <c r="E138" s="22">
        <v>321.96771999999999</v>
      </c>
      <c r="F138" s="10"/>
    </row>
    <row r="139" spans="1:6" ht="15.75" hidden="1" customHeight="1">
      <c r="A139" s="5" t="s">
        <v>15</v>
      </c>
      <c r="B139" s="20">
        <v>25370073287</v>
      </c>
      <c r="C139" s="21" t="s">
        <v>46</v>
      </c>
      <c r="D139" s="8">
        <v>42887</v>
      </c>
      <c r="E139" s="22">
        <v>321.96771999999999</v>
      </c>
      <c r="F139" s="10"/>
    </row>
    <row r="140" spans="1:6" ht="15.75" hidden="1" customHeight="1">
      <c r="A140" s="5" t="s">
        <v>15</v>
      </c>
      <c r="B140" s="20">
        <v>70863776272</v>
      </c>
      <c r="C140" s="21" t="s">
        <v>47</v>
      </c>
      <c r="D140" s="8">
        <v>42705</v>
      </c>
      <c r="E140" s="22">
        <v>973.64171999999985</v>
      </c>
      <c r="F140" s="10"/>
    </row>
    <row r="141" spans="1:6" ht="15.75" hidden="1" customHeight="1">
      <c r="A141" s="5" t="s">
        <v>15</v>
      </c>
      <c r="B141" s="20">
        <v>70863776272</v>
      </c>
      <c r="C141" s="21" t="s">
        <v>47</v>
      </c>
      <c r="D141" s="8">
        <v>42736</v>
      </c>
      <c r="E141" s="22">
        <v>973.64171999999985</v>
      </c>
      <c r="F141" s="10"/>
    </row>
    <row r="142" spans="1:6" ht="15.75" hidden="1" customHeight="1">
      <c r="A142" s="5" t="s">
        <v>15</v>
      </c>
      <c r="B142" s="20">
        <v>70863776272</v>
      </c>
      <c r="C142" s="21" t="s">
        <v>47</v>
      </c>
      <c r="D142" s="8">
        <v>42767</v>
      </c>
      <c r="E142" s="22">
        <v>973.64171999999985</v>
      </c>
      <c r="F142" s="10"/>
    </row>
    <row r="143" spans="1:6" ht="15.75" hidden="1" customHeight="1">
      <c r="A143" s="5" t="s">
        <v>15</v>
      </c>
      <c r="B143" s="20">
        <v>70863776272</v>
      </c>
      <c r="C143" s="21" t="s">
        <v>47</v>
      </c>
      <c r="D143" s="8">
        <v>42795</v>
      </c>
      <c r="E143" s="22">
        <v>973.64171999999985</v>
      </c>
      <c r="F143" s="10"/>
    </row>
    <row r="144" spans="1:6" ht="15.75" hidden="1" customHeight="1">
      <c r="A144" s="5" t="s">
        <v>15</v>
      </c>
      <c r="B144" s="20">
        <v>70863776272</v>
      </c>
      <c r="C144" s="21" t="s">
        <v>47</v>
      </c>
      <c r="D144" s="8">
        <v>42826</v>
      </c>
      <c r="E144" s="22">
        <v>973.64171999999985</v>
      </c>
      <c r="F144" s="10"/>
    </row>
    <row r="145" spans="1:6" ht="15.75" hidden="1" customHeight="1">
      <c r="A145" s="5" t="s">
        <v>15</v>
      </c>
      <c r="B145" s="20">
        <v>70863776272</v>
      </c>
      <c r="C145" s="21" t="s">
        <v>47</v>
      </c>
      <c r="D145" s="8">
        <v>42856</v>
      </c>
      <c r="E145" s="22">
        <v>973.64171999999985</v>
      </c>
      <c r="F145" s="10"/>
    </row>
    <row r="146" spans="1:6" ht="15.75" hidden="1" customHeight="1">
      <c r="A146" s="5" t="s">
        <v>15</v>
      </c>
      <c r="B146" s="20">
        <v>70863776272</v>
      </c>
      <c r="C146" s="21" t="s">
        <v>47</v>
      </c>
      <c r="D146" s="8">
        <v>42887</v>
      </c>
      <c r="E146" s="22">
        <v>973.64171999999985</v>
      </c>
      <c r="F146" s="10"/>
    </row>
    <row r="147" spans="1:6" ht="15.75" hidden="1" customHeight="1">
      <c r="A147" s="5" t="s">
        <v>15</v>
      </c>
      <c r="B147" s="20">
        <v>70863776272</v>
      </c>
      <c r="C147" s="21" t="s">
        <v>47</v>
      </c>
      <c r="D147" s="8">
        <v>42917</v>
      </c>
      <c r="E147" s="22">
        <v>973.64171999999985</v>
      </c>
      <c r="F147" s="10"/>
    </row>
    <row r="148" spans="1:6" ht="15.75" hidden="1" customHeight="1">
      <c r="A148" s="5" t="s">
        <v>15</v>
      </c>
      <c r="B148" s="18">
        <v>72054514268</v>
      </c>
      <c r="C148" s="10" t="s">
        <v>48</v>
      </c>
      <c r="D148" s="8">
        <v>42370</v>
      </c>
      <c r="E148" s="24">
        <v>826.12</v>
      </c>
      <c r="F148" s="10"/>
    </row>
    <row r="149" spans="1:6" ht="15.75" hidden="1" customHeight="1">
      <c r="A149" s="5" t="s">
        <v>15</v>
      </c>
      <c r="B149" s="18">
        <v>72054514268</v>
      </c>
      <c r="C149" s="10" t="s">
        <v>48</v>
      </c>
      <c r="D149" s="8">
        <v>42401</v>
      </c>
      <c r="E149" s="24">
        <v>826.12</v>
      </c>
      <c r="F149" s="10"/>
    </row>
    <row r="150" spans="1:6" ht="15.75" hidden="1" customHeight="1">
      <c r="A150" s="5" t="s">
        <v>15</v>
      </c>
      <c r="B150" s="18">
        <v>72054514268</v>
      </c>
      <c r="C150" s="10" t="s">
        <v>48</v>
      </c>
      <c r="D150" s="8">
        <v>42430</v>
      </c>
      <c r="E150" s="24">
        <v>826.12</v>
      </c>
      <c r="F150" s="10"/>
    </row>
    <row r="151" spans="1:6" ht="15.75" hidden="1" customHeight="1">
      <c r="A151" s="5" t="s">
        <v>15</v>
      </c>
      <c r="B151" s="18">
        <v>72054514268</v>
      </c>
      <c r="C151" s="10" t="s">
        <v>48</v>
      </c>
      <c r="D151" s="8">
        <v>42461</v>
      </c>
      <c r="E151" s="24">
        <v>826.12</v>
      </c>
      <c r="F151" s="10"/>
    </row>
    <row r="152" spans="1:6" ht="15.75" hidden="1" customHeight="1">
      <c r="A152" s="5" t="s">
        <v>15</v>
      </c>
      <c r="B152" s="18">
        <v>72054514268</v>
      </c>
      <c r="C152" s="10" t="s">
        <v>48</v>
      </c>
      <c r="D152" s="8">
        <v>42491</v>
      </c>
      <c r="E152" s="24">
        <v>826.12</v>
      </c>
      <c r="F152" s="10"/>
    </row>
    <row r="153" spans="1:6" ht="15.75" hidden="1" customHeight="1">
      <c r="A153" s="5" t="s">
        <v>15</v>
      </c>
      <c r="B153" s="18">
        <v>8772703253</v>
      </c>
      <c r="C153" s="10" t="s">
        <v>49</v>
      </c>
      <c r="D153" s="8">
        <v>43040</v>
      </c>
      <c r="E153" s="19">
        <v>54.16</v>
      </c>
      <c r="F153" s="10"/>
    </row>
    <row r="154" spans="1:6" ht="15.75" hidden="1" customHeight="1">
      <c r="A154" s="5" t="s">
        <v>15</v>
      </c>
      <c r="B154" s="18">
        <v>8772703253</v>
      </c>
      <c r="C154" s="10" t="s">
        <v>49</v>
      </c>
      <c r="D154" s="8">
        <v>43070</v>
      </c>
      <c r="E154" s="19">
        <v>1454.1600670000003</v>
      </c>
      <c r="F154" s="10"/>
    </row>
    <row r="155" spans="1:6" ht="15.75" hidden="1" customHeight="1">
      <c r="A155" s="5" t="s">
        <v>15</v>
      </c>
      <c r="B155" s="18">
        <v>39519287</v>
      </c>
      <c r="C155" s="10" t="s">
        <v>50</v>
      </c>
      <c r="D155" s="8">
        <v>42736</v>
      </c>
      <c r="E155" s="22">
        <v>1008.71068</v>
      </c>
      <c r="F155" s="10"/>
    </row>
    <row r="156" spans="1:6" ht="15.75" hidden="1" customHeight="1">
      <c r="A156" s="5" t="s">
        <v>15</v>
      </c>
      <c r="B156" s="18">
        <v>39519287</v>
      </c>
      <c r="C156" s="10" t="s">
        <v>50</v>
      </c>
      <c r="D156" s="8">
        <v>42767</v>
      </c>
      <c r="E156" s="22">
        <v>1008.71068</v>
      </c>
      <c r="F156" s="10"/>
    </row>
    <row r="157" spans="1:6" ht="15.75" hidden="1" customHeight="1">
      <c r="A157" s="5" t="s">
        <v>15</v>
      </c>
      <c r="B157" s="18">
        <v>39519287</v>
      </c>
      <c r="C157" s="10" t="s">
        <v>50</v>
      </c>
      <c r="D157" s="8">
        <v>42795</v>
      </c>
      <c r="E157" s="22">
        <v>1008.71068</v>
      </c>
      <c r="F157" s="10"/>
    </row>
    <row r="158" spans="1:6" ht="15.75" hidden="1" customHeight="1">
      <c r="A158" s="5" t="s">
        <v>15</v>
      </c>
      <c r="B158" s="18">
        <v>39519287</v>
      </c>
      <c r="C158" s="10" t="s">
        <v>50</v>
      </c>
      <c r="D158" s="8">
        <v>42826</v>
      </c>
      <c r="E158" s="22">
        <v>1008.71068</v>
      </c>
      <c r="F158" s="10"/>
    </row>
    <row r="159" spans="1:6" ht="15.75" hidden="1" customHeight="1">
      <c r="A159" s="5" t="s">
        <v>15</v>
      </c>
      <c r="B159" s="18">
        <v>39519287</v>
      </c>
      <c r="C159" s="10" t="s">
        <v>50</v>
      </c>
      <c r="D159" s="8">
        <v>42856</v>
      </c>
      <c r="E159" s="22">
        <v>1008.71068</v>
      </c>
      <c r="F159" s="10"/>
    </row>
    <row r="160" spans="1:6" ht="15.75" hidden="1" customHeight="1">
      <c r="A160" s="5" t="s">
        <v>15</v>
      </c>
      <c r="B160" s="18">
        <v>39519287</v>
      </c>
      <c r="C160" s="10" t="s">
        <v>50</v>
      </c>
      <c r="D160" s="8">
        <v>42887</v>
      </c>
      <c r="E160" s="22">
        <v>1008.71068</v>
      </c>
      <c r="F160" s="10"/>
    </row>
    <row r="161" spans="1:6" ht="15.75" hidden="1" customHeight="1">
      <c r="A161" s="5" t="s">
        <v>15</v>
      </c>
      <c r="B161" s="18"/>
      <c r="C161" s="10" t="s">
        <v>51</v>
      </c>
      <c r="D161" s="8">
        <v>42401</v>
      </c>
      <c r="E161" s="24">
        <v>488.65</v>
      </c>
      <c r="F161" s="10"/>
    </row>
    <row r="162" spans="1:6" ht="15.75" hidden="1" customHeight="1">
      <c r="A162" s="5" t="s">
        <v>15</v>
      </c>
      <c r="B162" s="18"/>
      <c r="C162" s="10" t="s">
        <v>51</v>
      </c>
      <c r="D162" s="8">
        <v>42430</v>
      </c>
      <c r="E162" s="24">
        <v>488.65</v>
      </c>
      <c r="F162" s="10"/>
    </row>
    <row r="163" spans="1:6" ht="15.75" hidden="1" customHeight="1">
      <c r="A163" s="5" t="s">
        <v>15</v>
      </c>
      <c r="B163" s="18"/>
      <c r="C163" s="10" t="s">
        <v>51</v>
      </c>
      <c r="D163" s="8">
        <v>42491</v>
      </c>
      <c r="E163" s="24">
        <v>488.65</v>
      </c>
      <c r="F163" s="10"/>
    </row>
    <row r="164" spans="1:6" ht="15.75" hidden="1" customHeight="1">
      <c r="A164" s="5" t="s">
        <v>15</v>
      </c>
      <c r="B164" s="18"/>
      <c r="C164" s="10" t="s">
        <v>51</v>
      </c>
      <c r="D164" s="8">
        <v>42522</v>
      </c>
      <c r="E164" s="24">
        <v>488.65</v>
      </c>
      <c r="F164" s="10"/>
    </row>
    <row r="165" spans="1:6" ht="15.75" hidden="1" customHeight="1">
      <c r="A165" s="5" t="s">
        <v>15</v>
      </c>
      <c r="B165" s="18"/>
      <c r="C165" s="10" t="s">
        <v>51</v>
      </c>
      <c r="D165" s="8">
        <v>42552</v>
      </c>
      <c r="E165" s="24">
        <v>488.65</v>
      </c>
      <c r="F165" s="10"/>
    </row>
    <row r="166" spans="1:6" ht="15.75" hidden="1" customHeight="1">
      <c r="A166" s="5" t="s">
        <v>15</v>
      </c>
      <c r="B166" s="18"/>
      <c r="C166" s="10" t="s">
        <v>51</v>
      </c>
      <c r="D166" s="8">
        <v>42583</v>
      </c>
      <c r="E166" s="24">
        <v>488.65</v>
      </c>
      <c r="F166" s="10"/>
    </row>
    <row r="167" spans="1:6" ht="15.75" hidden="1" customHeight="1">
      <c r="A167" s="5" t="s">
        <v>15</v>
      </c>
      <c r="B167" s="18">
        <v>70507325249</v>
      </c>
      <c r="C167" s="10" t="s">
        <v>52</v>
      </c>
      <c r="D167" s="8">
        <v>43739</v>
      </c>
      <c r="E167" s="19">
        <v>86.240768000000003</v>
      </c>
      <c r="F167" s="10"/>
    </row>
    <row r="168" spans="1:6" ht="15.75" hidden="1" customHeight="1">
      <c r="A168" s="5" t="s">
        <v>15</v>
      </c>
      <c r="B168" s="18">
        <v>73459208287</v>
      </c>
      <c r="C168" s="10" t="s">
        <v>53</v>
      </c>
      <c r="D168" s="8">
        <v>43739</v>
      </c>
      <c r="E168" s="19">
        <v>452.240768</v>
      </c>
      <c r="F168" s="10"/>
    </row>
    <row r="169" spans="1:6" ht="15.75" hidden="1" customHeight="1">
      <c r="A169" s="5" t="s">
        <v>15</v>
      </c>
      <c r="B169" s="18">
        <v>73459208287</v>
      </c>
      <c r="C169" s="10" t="s">
        <v>53</v>
      </c>
      <c r="D169" s="8">
        <v>43770</v>
      </c>
      <c r="E169" s="19">
        <v>452.240768</v>
      </c>
      <c r="F169" s="10"/>
    </row>
    <row r="170" spans="1:6" ht="15.75" hidden="1" customHeight="1">
      <c r="A170" s="5" t="s">
        <v>15</v>
      </c>
      <c r="B170" s="18">
        <v>17020468268</v>
      </c>
      <c r="C170" s="10" t="s">
        <v>54</v>
      </c>
      <c r="D170" s="8">
        <v>42675</v>
      </c>
      <c r="E170" s="22">
        <v>321.96771999999999</v>
      </c>
      <c r="F170" s="10"/>
    </row>
    <row r="171" spans="1:6" ht="15.75" hidden="1" customHeight="1">
      <c r="A171" s="5" t="s">
        <v>15</v>
      </c>
      <c r="B171" s="18">
        <v>17020468268</v>
      </c>
      <c r="C171" s="10" t="s">
        <v>54</v>
      </c>
      <c r="D171" s="8">
        <v>42705</v>
      </c>
      <c r="E171" s="22">
        <v>321.96771999999999</v>
      </c>
      <c r="F171" s="10"/>
    </row>
    <row r="172" spans="1:6" ht="15.75" hidden="1" customHeight="1">
      <c r="A172" s="5" t="s">
        <v>15</v>
      </c>
      <c r="B172" s="18">
        <v>17020468268</v>
      </c>
      <c r="C172" s="10" t="s">
        <v>54</v>
      </c>
      <c r="D172" s="8">
        <v>42736</v>
      </c>
      <c r="E172" s="22">
        <v>321.96771999999999</v>
      </c>
      <c r="F172" s="10"/>
    </row>
    <row r="173" spans="1:6" ht="15.75" hidden="1" customHeight="1">
      <c r="A173" s="5" t="s">
        <v>15</v>
      </c>
      <c r="B173" s="18">
        <v>17020468268</v>
      </c>
      <c r="C173" s="10" t="s">
        <v>54</v>
      </c>
      <c r="D173" s="8">
        <v>42767</v>
      </c>
      <c r="E173" s="22">
        <v>321.96771999999999</v>
      </c>
      <c r="F173" s="10"/>
    </row>
    <row r="174" spans="1:6" ht="15.75" hidden="1" customHeight="1">
      <c r="A174" s="5" t="s">
        <v>15</v>
      </c>
      <c r="B174" s="18">
        <v>47668342249</v>
      </c>
      <c r="C174" s="10" t="s">
        <v>57</v>
      </c>
      <c r="D174" s="8">
        <v>42370</v>
      </c>
      <c r="E174" s="24">
        <v>249.6</v>
      </c>
      <c r="F174" s="10"/>
    </row>
    <row r="175" spans="1:6" ht="15.75" hidden="1" customHeight="1">
      <c r="A175" s="5" t="s">
        <v>15</v>
      </c>
      <c r="B175" s="18">
        <v>47668342249</v>
      </c>
      <c r="C175" s="10" t="s">
        <v>57</v>
      </c>
      <c r="D175" s="8">
        <v>42401</v>
      </c>
      <c r="E175" s="24">
        <v>249.6</v>
      </c>
      <c r="F175" s="10"/>
    </row>
    <row r="176" spans="1:6" ht="15.75" hidden="1" customHeight="1">
      <c r="A176" s="5" t="s">
        <v>15</v>
      </c>
      <c r="B176" s="18">
        <v>47668342249</v>
      </c>
      <c r="C176" s="10" t="s">
        <v>57</v>
      </c>
      <c r="D176" s="8">
        <v>42430</v>
      </c>
      <c r="E176" s="24">
        <v>249.6</v>
      </c>
      <c r="F176" s="10"/>
    </row>
    <row r="177" spans="1:6" ht="15.75" hidden="1" customHeight="1">
      <c r="A177" s="5" t="s">
        <v>15</v>
      </c>
      <c r="B177" s="18">
        <v>47668342249</v>
      </c>
      <c r="C177" s="10" t="s">
        <v>57</v>
      </c>
      <c r="D177" s="8">
        <v>42461</v>
      </c>
      <c r="E177" s="24">
        <v>293.64</v>
      </c>
      <c r="F177" s="10"/>
    </row>
    <row r="178" spans="1:6" ht="15.75" hidden="1" customHeight="1">
      <c r="A178" s="5" t="s">
        <v>15</v>
      </c>
      <c r="B178" s="18">
        <v>47668342249</v>
      </c>
      <c r="C178" s="10" t="s">
        <v>57</v>
      </c>
      <c r="D178" s="8">
        <v>42491</v>
      </c>
      <c r="E178" s="24">
        <v>293.64</v>
      </c>
      <c r="F178" s="10"/>
    </row>
    <row r="179" spans="1:6" ht="15.75" hidden="1" customHeight="1">
      <c r="A179" s="5" t="s">
        <v>15</v>
      </c>
      <c r="B179" s="18">
        <v>47668342249</v>
      </c>
      <c r="C179" s="10" t="s">
        <v>57</v>
      </c>
      <c r="D179" s="8">
        <v>42522</v>
      </c>
      <c r="E179" s="24">
        <v>293.64</v>
      </c>
      <c r="F179" s="10"/>
    </row>
    <row r="180" spans="1:6" ht="15.75" hidden="1" customHeight="1">
      <c r="A180" s="5" t="s">
        <v>15</v>
      </c>
      <c r="B180" s="18">
        <v>47668342249</v>
      </c>
      <c r="C180" s="10" t="s">
        <v>57</v>
      </c>
      <c r="D180" s="8">
        <v>42552</v>
      </c>
      <c r="E180" s="24">
        <v>293.64</v>
      </c>
      <c r="F180" s="10"/>
    </row>
    <row r="181" spans="1:6" ht="15.75" hidden="1" customHeight="1">
      <c r="A181" s="5" t="s">
        <v>15</v>
      </c>
      <c r="B181" s="18">
        <v>47668342249</v>
      </c>
      <c r="C181" s="10" t="s">
        <v>57</v>
      </c>
      <c r="D181" s="8">
        <v>42583</v>
      </c>
      <c r="E181" s="23">
        <v>333.43</v>
      </c>
      <c r="F181" s="10"/>
    </row>
    <row r="182" spans="1:6" ht="15.75" hidden="1" customHeight="1">
      <c r="A182" s="5" t="s">
        <v>15</v>
      </c>
      <c r="B182" s="18">
        <v>47668342249</v>
      </c>
      <c r="C182" s="10" t="s">
        <v>57</v>
      </c>
      <c r="D182" s="8">
        <v>42614</v>
      </c>
      <c r="E182" s="23">
        <v>333.43</v>
      </c>
      <c r="F182" s="10"/>
    </row>
    <row r="183" spans="1:6" ht="15.75" hidden="1" customHeight="1">
      <c r="A183" s="5" t="s">
        <v>15</v>
      </c>
      <c r="B183" s="18">
        <v>13772953204</v>
      </c>
      <c r="C183" s="10" t="s">
        <v>58</v>
      </c>
      <c r="D183" s="8">
        <v>42856</v>
      </c>
      <c r="E183" s="19">
        <v>1089.6112000000001</v>
      </c>
      <c r="F183" s="10"/>
    </row>
    <row r="184" spans="1:6" ht="15.75" hidden="1" customHeight="1">
      <c r="A184" s="5" t="s">
        <v>15</v>
      </c>
      <c r="B184" s="18">
        <v>13772953204</v>
      </c>
      <c r="C184" s="10" t="s">
        <v>58</v>
      </c>
      <c r="D184" s="8">
        <v>42887</v>
      </c>
      <c r="E184" s="19">
        <v>1089.6112000000001</v>
      </c>
      <c r="F184" s="10"/>
    </row>
    <row r="185" spans="1:6" ht="15.75" hidden="1" customHeight="1">
      <c r="A185" s="5" t="s">
        <v>15</v>
      </c>
      <c r="B185" s="18">
        <v>13772953204</v>
      </c>
      <c r="C185" s="10" t="s">
        <v>58</v>
      </c>
      <c r="D185" s="8">
        <v>42917</v>
      </c>
      <c r="E185" s="19">
        <v>1089.6112000000001</v>
      </c>
      <c r="F185" s="10"/>
    </row>
    <row r="186" spans="1:6" ht="15.75" hidden="1" customHeight="1">
      <c r="A186" s="5" t="s">
        <v>15</v>
      </c>
      <c r="B186" s="18">
        <v>13772953204</v>
      </c>
      <c r="C186" s="10" t="s">
        <v>58</v>
      </c>
      <c r="D186" s="8">
        <v>42948</v>
      </c>
      <c r="E186" s="19">
        <v>1089.6112000000001</v>
      </c>
      <c r="F186" s="10"/>
    </row>
    <row r="187" spans="1:6" ht="15.75" hidden="1" customHeight="1">
      <c r="A187" s="5" t="s">
        <v>15</v>
      </c>
      <c r="B187" s="18">
        <v>18724990230</v>
      </c>
      <c r="C187" s="10" t="s">
        <v>59</v>
      </c>
      <c r="D187" s="8">
        <v>42614</v>
      </c>
      <c r="E187" s="22">
        <v>321.96771999999999</v>
      </c>
      <c r="F187" s="10"/>
    </row>
    <row r="188" spans="1:6" ht="15.75" hidden="1" customHeight="1">
      <c r="A188" s="5" t="s">
        <v>15</v>
      </c>
      <c r="B188" s="18">
        <v>18724990230</v>
      </c>
      <c r="C188" s="10" t="s">
        <v>59</v>
      </c>
      <c r="D188" s="8">
        <v>42644</v>
      </c>
      <c r="E188" s="22">
        <v>321.96771999999999</v>
      </c>
      <c r="F188" s="10"/>
    </row>
    <row r="189" spans="1:6" ht="15.75" hidden="1" customHeight="1">
      <c r="A189" s="5" t="s">
        <v>15</v>
      </c>
      <c r="B189" s="18">
        <v>18724990230</v>
      </c>
      <c r="C189" s="10" t="s">
        <v>59</v>
      </c>
      <c r="D189" s="8">
        <v>42675</v>
      </c>
      <c r="E189" s="22">
        <v>321.96771999999999</v>
      </c>
      <c r="F189" s="10"/>
    </row>
    <row r="190" spans="1:6" ht="15.75" hidden="1" customHeight="1">
      <c r="A190" s="5" t="s">
        <v>15</v>
      </c>
      <c r="B190" s="18">
        <v>18724990230</v>
      </c>
      <c r="C190" s="10" t="s">
        <v>59</v>
      </c>
      <c r="D190" s="8">
        <v>42705</v>
      </c>
      <c r="E190" s="22">
        <v>321.96771999999999</v>
      </c>
      <c r="F190" s="10"/>
    </row>
    <row r="191" spans="1:6" ht="15.75" hidden="1" customHeight="1">
      <c r="A191" s="5" t="s">
        <v>15</v>
      </c>
      <c r="B191" s="18">
        <v>18724990230</v>
      </c>
      <c r="C191" s="10" t="s">
        <v>59</v>
      </c>
      <c r="D191" s="8">
        <v>42736</v>
      </c>
      <c r="E191" s="22">
        <v>321.96771999999999</v>
      </c>
      <c r="F191" s="10"/>
    </row>
    <row r="192" spans="1:6" ht="15.75" hidden="1" customHeight="1">
      <c r="A192" s="5" t="s">
        <v>15</v>
      </c>
      <c r="B192" s="18">
        <v>18724990230</v>
      </c>
      <c r="C192" s="10" t="s">
        <v>59</v>
      </c>
      <c r="D192" s="8">
        <v>42767</v>
      </c>
      <c r="E192" s="22">
        <v>321.96771999999999</v>
      </c>
      <c r="F192" s="10"/>
    </row>
    <row r="193" spans="1:6" ht="15.75" hidden="1" customHeight="1">
      <c r="A193" s="5" t="s">
        <v>15</v>
      </c>
      <c r="B193" s="18">
        <v>18724990230</v>
      </c>
      <c r="C193" s="10" t="s">
        <v>59</v>
      </c>
      <c r="D193" s="8">
        <v>42795</v>
      </c>
      <c r="E193" s="22">
        <v>321.96771999999999</v>
      </c>
      <c r="F193" s="10"/>
    </row>
    <row r="194" spans="1:6" ht="15.75" hidden="1" customHeight="1">
      <c r="A194" s="5" t="s">
        <v>15</v>
      </c>
      <c r="B194" s="18">
        <v>18724990230</v>
      </c>
      <c r="C194" s="10" t="s">
        <v>59</v>
      </c>
      <c r="D194" s="8">
        <v>42826</v>
      </c>
      <c r="E194" s="22">
        <v>321.96771999999999</v>
      </c>
      <c r="F194" s="10"/>
    </row>
    <row r="195" spans="1:6" ht="15.75" hidden="1" customHeight="1">
      <c r="A195" s="5" t="s">
        <v>15</v>
      </c>
      <c r="B195" s="18">
        <v>18724990230</v>
      </c>
      <c r="C195" s="10" t="s">
        <v>59</v>
      </c>
      <c r="D195" s="8">
        <v>42856</v>
      </c>
      <c r="E195" s="22">
        <v>321.96771999999999</v>
      </c>
      <c r="F195" s="10"/>
    </row>
    <row r="196" spans="1:6" ht="15.75" hidden="1" customHeight="1">
      <c r="A196" s="5" t="s">
        <v>15</v>
      </c>
      <c r="B196" s="18">
        <v>18724990230</v>
      </c>
      <c r="C196" s="10" t="s">
        <v>59</v>
      </c>
      <c r="D196" s="8">
        <v>42887</v>
      </c>
      <c r="E196" s="22">
        <v>321.96771999999999</v>
      </c>
      <c r="F196" s="10"/>
    </row>
    <row r="197" spans="1:6" ht="15.75" hidden="1" customHeight="1">
      <c r="A197" s="5" t="s">
        <v>15</v>
      </c>
      <c r="B197" s="18">
        <v>18724990230</v>
      </c>
      <c r="C197" s="10" t="s">
        <v>59</v>
      </c>
      <c r="D197" s="8">
        <v>42917</v>
      </c>
      <c r="E197" s="22">
        <v>321.96771999999999</v>
      </c>
      <c r="F197" s="10"/>
    </row>
    <row r="198" spans="1:6" ht="15.75" hidden="1" customHeight="1">
      <c r="A198" s="5" t="s">
        <v>15</v>
      </c>
      <c r="B198" s="18">
        <v>10867449268</v>
      </c>
      <c r="C198" s="10" t="s">
        <v>60</v>
      </c>
      <c r="D198" s="8">
        <v>42644</v>
      </c>
      <c r="E198" s="23">
        <v>487.27151999999995</v>
      </c>
      <c r="F198" s="10"/>
    </row>
    <row r="199" spans="1:6" ht="15.75" hidden="1" customHeight="1">
      <c r="A199" s="5" t="s">
        <v>15</v>
      </c>
      <c r="B199" s="18">
        <v>10867449268</v>
      </c>
      <c r="C199" s="10" t="s">
        <v>60</v>
      </c>
      <c r="D199" s="8">
        <v>42675</v>
      </c>
      <c r="E199" s="23">
        <v>487.27151999999995</v>
      </c>
      <c r="F199" s="10"/>
    </row>
    <row r="200" spans="1:6" ht="15.75" hidden="1" customHeight="1">
      <c r="A200" s="5" t="s">
        <v>15</v>
      </c>
      <c r="B200" s="18">
        <v>10867449268</v>
      </c>
      <c r="C200" s="10" t="s">
        <v>60</v>
      </c>
      <c r="D200" s="8">
        <v>42705</v>
      </c>
      <c r="E200" s="23">
        <v>487.27151999999995</v>
      </c>
      <c r="F200" s="10"/>
    </row>
    <row r="201" spans="1:6" ht="15.75" hidden="1" customHeight="1">
      <c r="A201" s="5" t="s">
        <v>15</v>
      </c>
      <c r="B201" s="18">
        <v>10867449268</v>
      </c>
      <c r="C201" s="10" t="s">
        <v>60</v>
      </c>
      <c r="D201" s="8">
        <v>42736</v>
      </c>
      <c r="E201" s="23">
        <v>487.27151999999995</v>
      </c>
      <c r="F201" s="10"/>
    </row>
    <row r="202" spans="1:6" ht="15.75" hidden="1" customHeight="1">
      <c r="A202" s="5" t="s">
        <v>15</v>
      </c>
      <c r="B202" s="18">
        <v>10867449268</v>
      </c>
      <c r="C202" s="10" t="s">
        <v>60</v>
      </c>
      <c r="D202" s="8">
        <v>42767</v>
      </c>
      <c r="E202" s="23">
        <v>487.27151999999995</v>
      </c>
      <c r="F202" s="10"/>
    </row>
    <row r="203" spans="1:6" ht="15.75" hidden="1" customHeight="1">
      <c r="A203" s="5" t="s">
        <v>15</v>
      </c>
      <c r="B203" s="18">
        <v>10867449268</v>
      </c>
      <c r="C203" s="10" t="s">
        <v>60</v>
      </c>
      <c r="D203" s="8">
        <v>42795</v>
      </c>
      <c r="E203" s="23">
        <v>487.27151999999995</v>
      </c>
      <c r="F203" s="10"/>
    </row>
    <row r="204" spans="1:6" ht="15.75" hidden="1" customHeight="1">
      <c r="A204" s="5" t="s">
        <v>15</v>
      </c>
      <c r="B204" s="18">
        <v>10867449268</v>
      </c>
      <c r="C204" s="10" t="s">
        <v>60</v>
      </c>
      <c r="D204" s="8">
        <v>42826</v>
      </c>
      <c r="E204" s="23">
        <v>487.27151999999995</v>
      </c>
      <c r="F204" s="10"/>
    </row>
    <row r="205" spans="1:6" ht="15.75" hidden="1" customHeight="1">
      <c r="A205" s="5" t="s">
        <v>15</v>
      </c>
      <c r="B205" s="18">
        <v>10867449268</v>
      </c>
      <c r="C205" s="10" t="s">
        <v>60</v>
      </c>
      <c r="D205" s="8">
        <v>42856</v>
      </c>
      <c r="E205" s="23">
        <v>487.27151999999995</v>
      </c>
      <c r="F205" s="10"/>
    </row>
    <row r="206" spans="1:6" ht="15.75" hidden="1" customHeight="1">
      <c r="A206" s="5" t="s">
        <v>15</v>
      </c>
      <c r="B206" s="18">
        <v>10867449268</v>
      </c>
      <c r="C206" s="10" t="s">
        <v>60</v>
      </c>
      <c r="D206" s="8">
        <v>42887</v>
      </c>
      <c r="E206" s="23">
        <v>487.27151999999995</v>
      </c>
      <c r="F206" s="10"/>
    </row>
    <row r="207" spans="1:6" ht="15.75" hidden="1" customHeight="1">
      <c r="A207" s="5" t="s">
        <v>15</v>
      </c>
      <c r="B207" s="18">
        <v>10867449268</v>
      </c>
      <c r="C207" s="10" t="s">
        <v>60</v>
      </c>
      <c r="D207" s="8">
        <v>42917</v>
      </c>
      <c r="E207" s="23">
        <v>487.27151999999995</v>
      </c>
      <c r="F207" s="10"/>
    </row>
    <row r="208" spans="1:6" ht="15.75" hidden="1" customHeight="1">
      <c r="A208" s="5" t="s">
        <v>15</v>
      </c>
      <c r="B208" s="18">
        <v>21276900287</v>
      </c>
      <c r="C208" s="10" t="s">
        <v>61</v>
      </c>
      <c r="D208" s="8">
        <v>42583</v>
      </c>
      <c r="E208" s="23">
        <v>423.71</v>
      </c>
      <c r="F208" s="10"/>
    </row>
    <row r="209" spans="1:6" ht="15.75" hidden="1" customHeight="1">
      <c r="A209" s="5" t="s">
        <v>15</v>
      </c>
      <c r="B209" s="18">
        <v>21276900287</v>
      </c>
      <c r="C209" s="10" t="s">
        <v>61</v>
      </c>
      <c r="D209" s="8">
        <v>42675</v>
      </c>
      <c r="E209" s="22">
        <v>487.27151999999995</v>
      </c>
      <c r="F209" s="10"/>
    </row>
    <row r="210" spans="1:6" ht="15.75" hidden="1" customHeight="1">
      <c r="A210" s="5" t="s">
        <v>15</v>
      </c>
      <c r="B210" s="18">
        <v>21276900287</v>
      </c>
      <c r="C210" s="10" t="s">
        <v>61</v>
      </c>
      <c r="D210" s="8">
        <v>42705</v>
      </c>
      <c r="E210" s="22">
        <v>487.27151999999995</v>
      </c>
      <c r="F210" s="10"/>
    </row>
    <row r="211" spans="1:6" ht="15.75" hidden="1" customHeight="1">
      <c r="A211" s="5" t="s">
        <v>15</v>
      </c>
      <c r="B211" s="18">
        <v>21276900287</v>
      </c>
      <c r="C211" s="10" t="s">
        <v>61</v>
      </c>
      <c r="D211" s="8">
        <v>42736</v>
      </c>
      <c r="E211" s="22">
        <v>487.27151999999995</v>
      </c>
      <c r="F211" s="10"/>
    </row>
    <row r="212" spans="1:6" ht="15.75" hidden="1" customHeight="1">
      <c r="A212" s="5" t="s">
        <v>15</v>
      </c>
      <c r="B212" s="18">
        <v>21276900287</v>
      </c>
      <c r="C212" s="10" t="s">
        <v>61</v>
      </c>
      <c r="D212" s="8">
        <v>42767</v>
      </c>
      <c r="E212" s="22">
        <v>487.27151999999995</v>
      </c>
      <c r="F212" s="10"/>
    </row>
    <row r="213" spans="1:6" ht="15.75" hidden="1" customHeight="1">
      <c r="A213" s="5" t="s">
        <v>15</v>
      </c>
      <c r="B213" s="18">
        <v>21276900287</v>
      </c>
      <c r="C213" s="10" t="s">
        <v>61</v>
      </c>
      <c r="D213" s="8">
        <v>42795</v>
      </c>
      <c r="E213" s="22">
        <v>487.27151999999995</v>
      </c>
      <c r="F213" s="10"/>
    </row>
    <row r="214" spans="1:6" ht="15.75" hidden="1" customHeight="1">
      <c r="A214" s="5" t="s">
        <v>15</v>
      </c>
      <c r="B214" s="18">
        <v>21276900287</v>
      </c>
      <c r="C214" s="10" t="s">
        <v>61</v>
      </c>
      <c r="D214" s="8">
        <v>42826</v>
      </c>
      <c r="E214" s="22">
        <v>487.27151999999995</v>
      </c>
      <c r="F214" s="10"/>
    </row>
    <row r="215" spans="1:6" ht="15.75" hidden="1" customHeight="1">
      <c r="A215" s="5" t="s">
        <v>15</v>
      </c>
      <c r="B215" s="18">
        <v>21276900287</v>
      </c>
      <c r="C215" s="10" t="s">
        <v>61</v>
      </c>
      <c r="D215" s="8">
        <v>42856</v>
      </c>
      <c r="E215" s="22">
        <v>487.27151999999995</v>
      </c>
      <c r="F215" s="10"/>
    </row>
    <row r="216" spans="1:6" ht="15.75" hidden="1" customHeight="1">
      <c r="A216" s="5" t="s">
        <v>15</v>
      </c>
      <c r="B216" s="18">
        <v>21276900287</v>
      </c>
      <c r="C216" s="10" t="s">
        <v>61</v>
      </c>
      <c r="D216" s="8">
        <v>42917</v>
      </c>
      <c r="E216" s="22">
        <v>487.27151999999995</v>
      </c>
      <c r="F216" s="10"/>
    </row>
    <row r="217" spans="1:6" ht="15.75" hidden="1" customHeight="1">
      <c r="A217" s="5" t="s">
        <v>15</v>
      </c>
      <c r="B217" s="18">
        <v>15895491200</v>
      </c>
      <c r="C217" s="10" t="s">
        <v>62</v>
      </c>
      <c r="D217" s="8">
        <v>42767</v>
      </c>
      <c r="E217" s="22">
        <v>725.77907999999991</v>
      </c>
      <c r="F217" s="10"/>
    </row>
    <row r="218" spans="1:6" ht="15.75" hidden="1" customHeight="1">
      <c r="A218" s="5" t="s">
        <v>15</v>
      </c>
      <c r="B218" s="18">
        <v>15895491200</v>
      </c>
      <c r="C218" s="10" t="s">
        <v>62</v>
      </c>
      <c r="D218" s="8">
        <v>42795</v>
      </c>
      <c r="E218" s="22">
        <v>725.77907999999991</v>
      </c>
      <c r="F218" s="10"/>
    </row>
    <row r="219" spans="1:6" ht="15.75" hidden="1" customHeight="1">
      <c r="A219" s="5" t="s">
        <v>15</v>
      </c>
      <c r="B219" s="18">
        <v>15895491200</v>
      </c>
      <c r="C219" s="10" t="s">
        <v>62</v>
      </c>
      <c r="D219" s="8">
        <v>42826</v>
      </c>
      <c r="E219" s="22">
        <v>725.77907999999991</v>
      </c>
      <c r="F219" s="10"/>
    </row>
    <row r="220" spans="1:6" ht="15.75" hidden="1" customHeight="1">
      <c r="A220" s="5" t="s">
        <v>15</v>
      </c>
      <c r="B220" s="18">
        <v>15895491200</v>
      </c>
      <c r="C220" s="10" t="s">
        <v>62</v>
      </c>
      <c r="D220" s="8">
        <v>42856</v>
      </c>
      <c r="E220" s="22">
        <v>725.77907999999991</v>
      </c>
      <c r="F220" s="10"/>
    </row>
    <row r="221" spans="1:6" ht="15.75" hidden="1" customHeight="1">
      <c r="A221" s="5" t="s">
        <v>15</v>
      </c>
      <c r="B221" s="18">
        <v>15895491200</v>
      </c>
      <c r="C221" s="10" t="s">
        <v>62</v>
      </c>
      <c r="D221" s="8">
        <v>42887</v>
      </c>
      <c r="E221" s="22">
        <v>725.77907999999991</v>
      </c>
      <c r="F221" s="10"/>
    </row>
    <row r="222" spans="1:6" ht="15.75" hidden="1" customHeight="1">
      <c r="A222" s="5" t="s">
        <v>15</v>
      </c>
      <c r="B222" s="18">
        <v>15895491200</v>
      </c>
      <c r="C222" s="10" t="s">
        <v>62</v>
      </c>
      <c r="D222" s="8">
        <v>42917</v>
      </c>
      <c r="E222" s="22">
        <v>725.77907999999991</v>
      </c>
      <c r="F222" s="10"/>
    </row>
    <row r="223" spans="1:6" ht="15.75" hidden="1" customHeight="1">
      <c r="A223" s="5" t="s">
        <v>15</v>
      </c>
      <c r="B223" s="18">
        <v>24517186253</v>
      </c>
      <c r="C223" s="10" t="s">
        <v>63</v>
      </c>
      <c r="D223" s="8">
        <v>42401</v>
      </c>
      <c r="E223" s="24">
        <v>775.47</v>
      </c>
      <c r="F223" s="10"/>
    </row>
    <row r="224" spans="1:6" ht="15.75" hidden="1" customHeight="1">
      <c r="A224" s="5" t="s">
        <v>15</v>
      </c>
      <c r="B224" s="18">
        <v>24517186253</v>
      </c>
      <c r="C224" s="10" t="s">
        <v>63</v>
      </c>
      <c r="D224" s="8">
        <v>42430</v>
      </c>
      <c r="E224" s="24">
        <v>775.47</v>
      </c>
      <c r="F224" s="10"/>
    </row>
    <row r="225" spans="1:6" ht="15.75" hidden="1" customHeight="1">
      <c r="A225" s="5" t="s">
        <v>15</v>
      </c>
      <c r="B225" s="18">
        <v>13754823272</v>
      </c>
      <c r="C225" s="10" t="s">
        <v>64</v>
      </c>
      <c r="D225" s="8">
        <v>42370</v>
      </c>
      <c r="E225" s="24">
        <v>559.94000000000005</v>
      </c>
      <c r="F225" s="10"/>
    </row>
    <row r="226" spans="1:6" ht="15.75" hidden="1" customHeight="1">
      <c r="A226" s="5" t="s">
        <v>15</v>
      </c>
      <c r="B226" s="18">
        <v>13754823272</v>
      </c>
      <c r="C226" s="10" t="s">
        <v>64</v>
      </c>
      <c r="D226" s="8">
        <v>42401</v>
      </c>
      <c r="E226" s="24">
        <v>559.94000000000005</v>
      </c>
      <c r="F226" s="10"/>
    </row>
    <row r="227" spans="1:6" ht="15.75" hidden="1" customHeight="1">
      <c r="A227" s="5" t="s">
        <v>15</v>
      </c>
      <c r="B227" s="18">
        <v>13754823272</v>
      </c>
      <c r="C227" s="10" t="s">
        <v>64</v>
      </c>
      <c r="D227" s="8">
        <v>42430</v>
      </c>
      <c r="E227" s="24">
        <v>559.94000000000005</v>
      </c>
      <c r="F227" s="10"/>
    </row>
    <row r="228" spans="1:6" ht="15.75" hidden="1" customHeight="1">
      <c r="A228" s="5" t="s">
        <v>15</v>
      </c>
      <c r="B228" s="18">
        <v>13754823272</v>
      </c>
      <c r="C228" s="10" t="s">
        <v>64</v>
      </c>
      <c r="D228" s="8">
        <v>42461</v>
      </c>
      <c r="E228" s="24">
        <v>559.94000000000005</v>
      </c>
      <c r="F228" s="10"/>
    </row>
    <row r="229" spans="1:6" ht="15.75" hidden="1" customHeight="1">
      <c r="A229" s="5" t="s">
        <v>15</v>
      </c>
      <c r="B229" s="18">
        <v>13754823272</v>
      </c>
      <c r="C229" s="10" t="s">
        <v>64</v>
      </c>
      <c r="D229" s="8">
        <v>42491</v>
      </c>
      <c r="E229" s="24">
        <v>559.94000000000005</v>
      </c>
      <c r="F229" s="10"/>
    </row>
    <row r="230" spans="1:6" ht="15.75" hidden="1" customHeight="1">
      <c r="A230" s="5" t="s">
        <v>15</v>
      </c>
      <c r="B230" s="18">
        <v>13754823272</v>
      </c>
      <c r="C230" s="10" t="s">
        <v>64</v>
      </c>
      <c r="D230" s="8">
        <v>42522</v>
      </c>
      <c r="E230" s="24">
        <v>559.94000000000005</v>
      </c>
      <c r="F230" s="10"/>
    </row>
    <row r="231" spans="1:6" ht="15.75" hidden="1" customHeight="1">
      <c r="A231" s="5" t="s">
        <v>15</v>
      </c>
      <c r="B231" s="18">
        <v>13754823272</v>
      </c>
      <c r="C231" s="10" t="s">
        <v>64</v>
      </c>
      <c r="D231" s="8">
        <v>42552</v>
      </c>
      <c r="E231" s="24">
        <v>559.94000000000005</v>
      </c>
      <c r="F231" s="10"/>
    </row>
    <row r="232" spans="1:6" ht="15.75" hidden="1" customHeight="1">
      <c r="A232" s="5" t="s">
        <v>15</v>
      </c>
      <c r="B232" s="18">
        <v>13754823272</v>
      </c>
      <c r="C232" s="10" t="s">
        <v>64</v>
      </c>
      <c r="D232" s="8">
        <v>42583</v>
      </c>
      <c r="E232" s="24">
        <v>559.94000000000005</v>
      </c>
      <c r="F232" s="10"/>
    </row>
    <row r="233" spans="1:6" ht="15.75" hidden="1" customHeight="1">
      <c r="A233" s="5" t="s">
        <v>15</v>
      </c>
      <c r="B233" s="18">
        <v>13754823272</v>
      </c>
      <c r="C233" s="10" t="s">
        <v>64</v>
      </c>
      <c r="D233" s="8">
        <v>42614</v>
      </c>
      <c r="E233" s="22">
        <v>643.93543999999997</v>
      </c>
      <c r="F233" s="10"/>
    </row>
    <row r="234" spans="1:6" ht="15.75" hidden="1" customHeight="1">
      <c r="A234" s="5" t="s">
        <v>15</v>
      </c>
      <c r="B234" s="18">
        <v>13754823272</v>
      </c>
      <c r="C234" s="10" t="s">
        <v>64</v>
      </c>
      <c r="D234" s="8">
        <v>42644</v>
      </c>
      <c r="E234" s="22">
        <v>643.93543999999997</v>
      </c>
      <c r="F234" s="10"/>
    </row>
    <row r="235" spans="1:6" ht="15.75" hidden="1" customHeight="1">
      <c r="A235" s="5" t="s">
        <v>15</v>
      </c>
      <c r="B235" s="18">
        <v>13754823272</v>
      </c>
      <c r="C235" s="10" t="s">
        <v>64</v>
      </c>
      <c r="D235" s="8">
        <v>42675</v>
      </c>
      <c r="E235" s="22">
        <v>643.93543999999997</v>
      </c>
      <c r="F235" s="10"/>
    </row>
    <row r="236" spans="1:6" ht="15.75" hidden="1" customHeight="1">
      <c r="A236" s="5" t="s">
        <v>15</v>
      </c>
      <c r="B236" s="18">
        <v>13754823272</v>
      </c>
      <c r="C236" s="10" t="s">
        <v>64</v>
      </c>
      <c r="D236" s="8">
        <v>42705</v>
      </c>
      <c r="E236" s="22">
        <v>643.93543999999997</v>
      </c>
      <c r="F236" s="10"/>
    </row>
    <row r="237" spans="1:6" ht="15.75" hidden="1" customHeight="1">
      <c r="A237" s="5" t="s">
        <v>15</v>
      </c>
      <c r="B237" s="18">
        <v>13754823272</v>
      </c>
      <c r="C237" s="10" t="s">
        <v>64</v>
      </c>
      <c r="D237" s="8">
        <v>42736</v>
      </c>
      <c r="E237" s="22">
        <v>643.93543999999997</v>
      </c>
      <c r="F237" s="10"/>
    </row>
    <row r="238" spans="1:6" ht="15.75" hidden="1" customHeight="1">
      <c r="A238" s="5" t="s">
        <v>15</v>
      </c>
      <c r="B238" s="18">
        <v>75167948215</v>
      </c>
      <c r="C238" s="10" t="s">
        <v>65</v>
      </c>
      <c r="D238" s="8">
        <v>42552</v>
      </c>
      <c r="E238" s="23">
        <v>243.47</v>
      </c>
      <c r="F238" s="10"/>
    </row>
    <row r="239" spans="1:6" ht="15.75" hidden="1" customHeight="1">
      <c r="A239" s="5" t="s">
        <v>15</v>
      </c>
      <c r="B239" s="18">
        <v>75167948215</v>
      </c>
      <c r="C239" s="10" t="s">
        <v>65</v>
      </c>
      <c r="D239" s="8">
        <v>42583</v>
      </c>
      <c r="E239" s="23">
        <v>243.47</v>
      </c>
      <c r="F239" s="10"/>
    </row>
    <row r="240" spans="1:6" ht="15.75" hidden="1" customHeight="1">
      <c r="A240" s="5" t="s">
        <v>15</v>
      </c>
      <c r="B240" s="18">
        <v>75167948215</v>
      </c>
      <c r="C240" s="10" t="s">
        <v>65</v>
      </c>
      <c r="D240" s="8">
        <v>42614</v>
      </c>
      <c r="E240" s="23">
        <v>279.98899999999998</v>
      </c>
      <c r="F240" s="10"/>
    </row>
    <row r="241" spans="1:6" ht="15.75" hidden="1" customHeight="1">
      <c r="A241" s="5" t="s">
        <v>15</v>
      </c>
      <c r="B241" s="18">
        <v>75167948215</v>
      </c>
      <c r="C241" s="10" t="s">
        <v>65</v>
      </c>
      <c r="D241" s="8">
        <v>42644</v>
      </c>
      <c r="E241" s="23">
        <v>279.98899999999998</v>
      </c>
      <c r="F241" s="10"/>
    </row>
    <row r="242" spans="1:6" ht="15.75" hidden="1" customHeight="1">
      <c r="A242" s="5" t="s">
        <v>15</v>
      </c>
      <c r="B242" s="18">
        <v>75167948215</v>
      </c>
      <c r="C242" s="10" t="s">
        <v>65</v>
      </c>
      <c r="D242" s="8">
        <v>42675</v>
      </c>
      <c r="E242" s="23">
        <v>279.98899999999998</v>
      </c>
      <c r="F242" s="10"/>
    </row>
    <row r="243" spans="1:6" ht="15.75" hidden="1" customHeight="1">
      <c r="A243" s="5" t="s">
        <v>15</v>
      </c>
      <c r="B243" s="18">
        <v>75167948215</v>
      </c>
      <c r="C243" s="10" t="s">
        <v>65</v>
      </c>
      <c r="D243" s="8">
        <v>42705</v>
      </c>
      <c r="E243" s="23">
        <v>279.98899999999998</v>
      </c>
      <c r="F243" s="10"/>
    </row>
    <row r="244" spans="1:6" ht="15.75" hidden="1" customHeight="1">
      <c r="A244" s="5" t="s">
        <v>15</v>
      </c>
      <c r="B244" s="18">
        <v>75167948215</v>
      </c>
      <c r="C244" s="10" t="s">
        <v>65</v>
      </c>
      <c r="D244" s="8">
        <v>42736</v>
      </c>
      <c r="E244" s="23">
        <v>279.98899999999998</v>
      </c>
      <c r="F244" s="10"/>
    </row>
    <row r="245" spans="1:6" ht="15.75" hidden="1" customHeight="1">
      <c r="A245" s="5" t="s">
        <v>15</v>
      </c>
      <c r="B245" s="18">
        <v>77587855220</v>
      </c>
      <c r="C245" s="10" t="s">
        <v>66</v>
      </c>
      <c r="D245" s="8">
        <v>42644</v>
      </c>
      <c r="E245" s="26">
        <v>321.97000000000003</v>
      </c>
      <c r="F245" s="10"/>
    </row>
    <row r="246" spans="1:6" ht="15.75" hidden="1" customHeight="1">
      <c r="A246" s="5" t="s">
        <v>15</v>
      </c>
      <c r="B246" s="18">
        <v>77587855220</v>
      </c>
      <c r="C246" s="10" t="s">
        <v>66</v>
      </c>
      <c r="D246" s="8">
        <v>42675</v>
      </c>
      <c r="E246" s="27">
        <v>279.98899999999998</v>
      </c>
      <c r="F246" s="10"/>
    </row>
    <row r="247" spans="1:6" ht="15.75" hidden="1" customHeight="1">
      <c r="A247" s="5" t="s">
        <v>15</v>
      </c>
      <c r="B247" s="18">
        <v>77587855220</v>
      </c>
      <c r="C247" s="10" t="s">
        <v>66</v>
      </c>
      <c r="D247" s="8">
        <v>42705</v>
      </c>
      <c r="E247" s="27">
        <v>279.98899999999998</v>
      </c>
      <c r="F247" s="10"/>
    </row>
    <row r="248" spans="1:6" ht="15.75" hidden="1" customHeight="1">
      <c r="A248" s="5" t="s">
        <v>15</v>
      </c>
      <c r="B248" s="18">
        <v>77587855220</v>
      </c>
      <c r="C248" s="10" t="s">
        <v>66</v>
      </c>
      <c r="D248" s="8">
        <v>42736</v>
      </c>
      <c r="E248" s="27">
        <v>279.98899999999998</v>
      </c>
      <c r="F248" s="10"/>
    </row>
    <row r="249" spans="1:6" ht="15.75" hidden="1" customHeight="1">
      <c r="A249" s="5" t="s">
        <v>15</v>
      </c>
      <c r="B249" s="18">
        <v>77587855220</v>
      </c>
      <c r="C249" s="10" t="s">
        <v>66</v>
      </c>
      <c r="D249" s="8">
        <v>42767</v>
      </c>
      <c r="E249" s="27">
        <v>279.98899999999998</v>
      </c>
      <c r="F249" s="10"/>
    </row>
    <row r="250" spans="1:6" ht="15.75" hidden="1" customHeight="1">
      <c r="A250" s="5" t="s">
        <v>15</v>
      </c>
      <c r="B250" s="18">
        <v>77587855220</v>
      </c>
      <c r="C250" s="10" t="s">
        <v>66</v>
      </c>
      <c r="D250" s="8">
        <v>42795</v>
      </c>
      <c r="E250" s="27">
        <v>279.98899999999998</v>
      </c>
      <c r="F250" s="10"/>
    </row>
    <row r="251" spans="1:6" ht="15.75" hidden="1" customHeight="1">
      <c r="A251" s="5" t="s">
        <v>15</v>
      </c>
      <c r="B251" s="18">
        <v>77587855220</v>
      </c>
      <c r="C251" s="10" t="s">
        <v>66</v>
      </c>
      <c r="D251" s="8">
        <v>42826</v>
      </c>
      <c r="E251" s="27">
        <v>279.98899999999998</v>
      </c>
      <c r="F251" s="10"/>
    </row>
    <row r="252" spans="1:6" ht="15.75" hidden="1" customHeight="1">
      <c r="A252" s="5" t="s">
        <v>15</v>
      </c>
      <c r="B252" s="18">
        <v>77587855220</v>
      </c>
      <c r="C252" s="10" t="s">
        <v>66</v>
      </c>
      <c r="D252" s="8">
        <v>42856</v>
      </c>
      <c r="E252" s="27">
        <v>279.98899999999998</v>
      </c>
      <c r="F252" s="10"/>
    </row>
    <row r="253" spans="1:6" ht="15.75" hidden="1" customHeight="1">
      <c r="A253" s="5" t="s">
        <v>15</v>
      </c>
      <c r="B253" s="18">
        <v>77587855220</v>
      </c>
      <c r="C253" s="10" t="s">
        <v>66</v>
      </c>
      <c r="D253" s="8">
        <v>42887</v>
      </c>
      <c r="E253" s="27">
        <v>279.98899999999998</v>
      </c>
      <c r="F253" s="10"/>
    </row>
    <row r="254" spans="1:6" ht="15.75" hidden="1" customHeight="1">
      <c r="A254" s="5" t="s">
        <v>15</v>
      </c>
      <c r="B254" s="18">
        <v>77587855220</v>
      </c>
      <c r="C254" s="10" t="s">
        <v>66</v>
      </c>
      <c r="D254" s="8">
        <v>42917</v>
      </c>
      <c r="E254" s="27">
        <v>279.98899999999998</v>
      </c>
      <c r="F254" s="10"/>
    </row>
    <row r="255" spans="1:6" ht="15.75" hidden="1" customHeight="1">
      <c r="A255" s="5" t="s">
        <v>15</v>
      </c>
      <c r="B255" s="18">
        <v>18439098200</v>
      </c>
      <c r="C255" s="10" t="s">
        <v>67</v>
      </c>
      <c r="D255" s="8">
        <v>42370</v>
      </c>
      <c r="E255" s="24">
        <v>279.97000000000003</v>
      </c>
      <c r="F255" s="10"/>
    </row>
    <row r="256" spans="1:6" ht="15.75" hidden="1" customHeight="1">
      <c r="A256" s="5" t="s">
        <v>15</v>
      </c>
      <c r="B256" s="18">
        <v>18439098200</v>
      </c>
      <c r="C256" s="10" t="s">
        <v>67</v>
      </c>
      <c r="D256" s="8">
        <v>42401</v>
      </c>
      <c r="E256" s="24">
        <v>279.97000000000003</v>
      </c>
      <c r="F256" s="10"/>
    </row>
    <row r="257" spans="1:6" ht="15.75" hidden="1" customHeight="1">
      <c r="A257" s="5" t="s">
        <v>15</v>
      </c>
      <c r="B257" s="18">
        <v>18439098200</v>
      </c>
      <c r="C257" s="10" t="s">
        <v>67</v>
      </c>
      <c r="D257" s="8">
        <v>42430</v>
      </c>
      <c r="E257" s="24">
        <v>279.97000000000003</v>
      </c>
      <c r="F257" s="10"/>
    </row>
    <row r="258" spans="1:6" ht="15.75" hidden="1" customHeight="1">
      <c r="A258" s="5" t="s">
        <v>15</v>
      </c>
      <c r="B258" s="18">
        <v>18439098200</v>
      </c>
      <c r="C258" s="10" t="s">
        <v>67</v>
      </c>
      <c r="D258" s="8">
        <v>42461</v>
      </c>
      <c r="E258" s="24">
        <v>279.97000000000003</v>
      </c>
      <c r="F258" s="10"/>
    </row>
    <row r="259" spans="1:6" ht="15.75" hidden="1" customHeight="1">
      <c r="A259" s="5" t="s">
        <v>15</v>
      </c>
      <c r="B259" s="18">
        <v>18439098200</v>
      </c>
      <c r="C259" s="10" t="s">
        <v>67</v>
      </c>
      <c r="D259" s="8">
        <v>42491</v>
      </c>
      <c r="E259" s="24">
        <v>279.97000000000003</v>
      </c>
      <c r="F259" s="10"/>
    </row>
    <row r="260" spans="1:6" ht="15.75" hidden="1" customHeight="1">
      <c r="A260" s="5" t="s">
        <v>15</v>
      </c>
      <c r="B260" s="18">
        <v>18439098200</v>
      </c>
      <c r="C260" s="10" t="s">
        <v>67</v>
      </c>
      <c r="D260" s="8">
        <v>42522</v>
      </c>
      <c r="E260" s="24">
        <v>279.97000000000003</v>
      </c>
      <c r="F260" s="10"/>
    </row>
    <row r="261" spans="1:6" ht="15.75" hidden="1" customHeight="1">
      <c r="A261" s="5" t="s">
        <v>15</v>
      </c>
      <c r="B261" s="18">
        <v>18439098200</v>
      </c>
      <c r="C261" s="10" t="s">
        <v>67</v>
      </c>
      <c r="D261" s="8">
        <v>42552</v>
      </c>
      <c r="E261" s="24">
        <v>279.97000000000003</v>
      </c>
      <c r="F261" s="10"/>
    </row>
    <row r="262" spans="1:6" ht="15.75" hidden="1" customHeight="1">
      <c r="A262" s="5" t="s">
        <v>15</v>
      </c>
      <c r="B262" s="18">
        <v>18439098200</v>
      </c>
      <c r="C262" s="10" t="s">
        <v>67</v>
      </c>
      <c r="D262" s="8">
        <v>42583</v>
      </c>
      <c r="E262" s="24">
        <v>279.97000000000003</v>
      </c>
      <c r="F262" s="10"/>
    </row>
    <row r="263" spans="1:6" ht="15.75" hidden="1" customHeight="1">
      <c r="A263" s="5" t="s">
        <v>15</v>
      </c>
      <c r="B263" s="18">
        <v>18439098200</v>
      </c>
      <c r="C263" s="10" t="s">
        <v>67</v>
      </c>
      <c r="D263" s="8">
        <v>42614</v>
      </c>
      <c r="E263" s="22">
        <v>321.96771999999999</v>
      </c>
      <c r="F263" s="10"/>
    </row>
    <row r="264" spans="1:6" ht="15.75" hidden="1" customHeight="1">
      <c r="A264" s="5" t="s">
        <v>15</v>
      </c>
      <c r="B264" s="18">
        <v>41364945720</v>
      </c>
      <c r="C264" s="10" t="s">
        <v>68</v>
      </c>
      <c r="D264" s="8">
        <v>42614</v>
      </c>
      <c r="E264" s="22">
        <v>1397.69724</v>
      </c>
      <c r="F264" s="10"/>
    </row>
    <row r="265" spans="1:6" ht="15.75" hidden="1" customHeight="1">
      <c r="A265" s="5" t="s">
        <v>15</v>
      </c>
      <c r="B265" s="18">
        <v>41364945720</v>
      </c>
      <c r="C265" s="10" t="s">
        <v>68</v>
      </c>
      <c r="D265" s="8">
        <v>42644</v>
      </c>
      <c r="E265" s="22">
        <v>1397.69724</v>
      </c>
      <c r="F265" s="10"/>
    </row>
    <row r="266" spans="1:6" ht="15.75" hidden="1" customHeight="1">
      <c r="A266" s="5" t="s">
        <v>15</v>
      </c>
      <c r="B266" s="18">
        <v>41364945720</v>
      </c>
      <c r="C266" s="10" t="s">
        <v>68</v>
      </c>
      <c r="D266" s="8">
        <v>42675</v>
      </c>
      <c r="E266" s="22">
        <v>1397.69724</v>
      </c>
      <c r="F266" s="10"/>
    </row>
    <row r="267" spans="1:6" ht="15.75" hidden="1" customHeight="1">
      <c r="A267" s="5" t="s">
        <v>15</v>
      </c>
      <c r="B267" s="18">
        <v>41364945720</v>
      </c>
      <c r="C267" s="10" t="s">
        <v>68</v>
      </c>
      <c r="D267" s="8">
        <v>42705</v>
      </c>
      <c r="E267" s="22">
        <v>1397.69724</v>
      </c>
      <c r="F267" s="10"/>
    </row>
    <row r="268" spans="1:6" ht="15.75" hidden="1" customHeight="1">
      <c r="A268" s="5" t="s">
        <v>15</v>
      </c>
      <c r="B268" s="18">
        <v>41364945720</v>
      </c>
      <c r="C268" s="10" t="s">
        <v>68</v>
      </c>
      <c r="D268" s="8">
        <v>42736</v>
      </c>
      <c r="E268" s="22">
        <v>1397.69724</v>
      </c>
      <c r="F268" s="10"/>
    </row>
    <row r="269" spans="1:6" ht="15.75" hidden="1" customHeight="1">
      <c r="A269" s="5" t="s">
        <v>15</v>
      </c>
      <c r="B269" s="18">
        <v>41364945720</v>
      </c>
      <c r="C269" s="10" t="s">
        <v>68</v>
      </c>
      <c r="D269" s="8">
        <v>42767</v>
      </c>
      <c r="E269" s="22">
        <v>1397.69724</v>
      </c>
      <c r="F269" s="10"/>
    </row>
    <row r="270" spans="1:6" ht="15.75" hidden="1" customHeight="1">
      <c r="A270" s="5" t="s">
        <v>15</v>
      </c>
      <c r="B270" s="18">
        <v>41364945720</v>
      </c>
      <c r="C270" s="10" t="s">
        <v>68</v>
      </c>
      <c r="D270" s="8">
        <v>42795</v>
      </c>
      <c r="E270" s="22">
        <v>1397.69724</v>
      </c>
      <c r="F270" s="10"/>
    </row>
    <row r="271" spans="1:6" ht="15.75" hidden="1" customHeight="1">
      <c r="A271" s="5" t="s">
        <v>15</v>
      </c>
      <c r="B271" s="18">
        <v>41364945720</v>
      </c>
      <c r="C271" s="10" t="s">
        <v>68</v>
      </c>
      <c r="D271" s="8">
        <v>42826</v>
      </c>
      <c r="E271" s="22">
        <v>1397.69724</v>
      </c>
      <c r="F271" s="10"/>
    </row>
    <row r="272" spans="1:6" ht="15.75" hidden="1" customHeight="1">
      <c r="A272" s="5" t="s">
        <v>15</v>
      </c>
      <c r="B272" s="18">
        <v>41364945720</v>
      </c>
      <c r="C272" s="10" t="s">
        <v>68</v>
      </c>
      <c r="D272" s="8">
        <v>42856</v>
      </c>
      <c r="E272" s="22">
        <v>1397.69724</v>
      </c>
      <c r="F272" s="10"/>
    </row>
    <row r="273" spans="1:6" ht="15.75" hidden="1" customHeight="1">
      <c r="A273" s="5" t="s">
        <v>15</v>
      </c>
      <c r="B273" s="18">
        <v>41364945720</v>
      </c>
      <c r="C273" s="10" t="s">
        <v>68</v>
      </c>
      <c r="D273" s="8">
        <v>42887</v>
      </c>
      <c r="E273" s="19">
        <v>1570.64708</v>
      </c>
      <c r="F273" s="10"/>
    </row>
    <row r="274" spans="1:6" ht="15.75" hidden="1" customHeight="1">
      <c r="A274" s="5" t="s">
        <v>15</v>
      </c>
      <c r="B274" s="18">
        <v>41364945720</v>
      </c>
      <c r="C274" s="10" t="s">
        <v>68</v>
      </c>
      <c r="D274" s="8">
        <v>42917</v>
      </c>
      <c r="E274" s="19">
        <v>1570.64708</v>
      </c>
      <c r="F274" s="10"/>
    </row>
    <row r="275" spans="1:6" ht="15.75" hidden="1" customHeight="1">
      <c r="A275" s="5" t="s">
        <v>15</v>
      </c>
      <c r="B275" s="18">
        <v>40212769200</v>
      </c>
      <c r="C275" s="10" t="s">
        <v>69</v>
      </c>
      <c r="D275" s="8">
        <v>42644</v>
      </c>
      <c r="E275" s="22">
        <v>561.94639999999993</v>
      </c>
      <c r="F275" s="10"/>
    </row>
    <row r="276" spans="1:6" ht="15.75" hidden="1" customHeight="1">
      <c r="A276" s="5" t="s">
        <v>15</v>
      </c>
      <c r="B276" s="18">
        <v>22480277291</v>
      </c>
      <c r="C276" s="10" t="s">
        <v>70</v>
      </c>
      <c r="D276" s="8">
        <v>42552</v>
      </c>
      <c r="E276" s="24">
        <v>119.97</v>
      </c>
      <c r="F276" s="10"/>
    </row>
    <row r="277" spans="1:6" ht="15.75" hidden="1" customHeight="1">
      <c r="A277" s="5" t="s">
        <v>15</v>
      </c>
      <c r="B277" s="18">
        <v>22480277291</v>
      </c>
      <c r="C277" s="10" t="s">
        <v>70</v>
      </c>
      <c r="D277" s="8">
        <v>42583</v>
      </c>
      <c r="E277" s="22">
        <v>279.97000000000003</v>
      </c>
      <c r="F277" s="10"/>
    </row>
    <row r="278" spans="1:6" ht="15.75" hidden="1" customHeight="1">
      <c r="A278" s="5" t="s">
        <v>15</v>
      </c>
      <c r="B278" s="18">
        <v>22480277291</v>
      </c>
      <c r="C278" s="10" t="s">
        <v>70</v>
      </c>
      <c r="D278" s="8">
        <v>42614</v>
      </c>
      <c r="E278" s="22">
        <v>321.96771999999999</v>
      </c>
      <c r="F278" s="10"/>
    </row>
    <row r="279" spans="1:6" ht="15.75" hidden="1" customHeight="1">
      <c r="A279" s="5" t="s">
        <v>15</v>
      </c>
      <c r="B279" s="18">
        <v>10928693287</v>
      </c>
      <c r="C279" s="10" t="s">
        <v>71</v>
      </c>
      <c r="D279" s="8">
        <v>42401</v>
      </c>
      <c r="E279" s="24">
        <v>279.97000000000003</v>
      </c>
      <c r="F279" s="10"/>
    </row>
    <row r="280" spans="1:6" ht="15.75" hidden="1" customHeight="1">
      <c r="A280" s="5" t="s">
        <v>15</v>
      </c>
      <c r="B280" s="18">
        <v>10928693287</v>
      </c>
      <c r="C280" s="10" t="s">
        <v>71</v>
      </c>
      <c r="D280" s="8">
        <v>42430</v>
      </c>
      <c r="E280" s="24">
        <v>279.97000000000003</v>
      </c>
      <c r="F280" s="10"/>
    </row>
    <row r="281" spans="1:6" ht="15.75" hidden="1" customHeight="1">
      <c r="A281" s="5" t="s">
        <v>15</v>
      </c>
      <c r="B281" s="18">
        <v>10928693287</v>
      </c>
      <c r="C281" s="10" t="s">
        <v>71</v>
      </c>
      <c r="D281" s="8">
        <v>42461</v>
      </c>
      <c r="E281" s="24">
        <v>279.97000000000003</v>
      </c>
      <c r="F281" s="10"/>
    </row>
    <row r="282" spans="1:6" ht="15.75" hidden="1" customHeight="1">
      <c r="A282" s="5" t="s">
        <v>15</v>
      </c>
      <c r="B282" s="18">
        <v>10928693287</v>
      </c>
      <c r="C282" s="10" t="s">
        <v>71</v>
      </c>
      <c r="D282" s="8">
        <v>42491</v>
      </c>
      <c r="E282" s="24">
        <v>279.97000000000003</v>
      </c>
      <c r="F282" s="10"/>
    </row>
    <row r="283" spans="1:6" ht="15.75" hidden="1" customHeight="1">
      <c r="A283" s="5" t="s">
        <v>15</v>
      </c>
      <c r="B283" s="18">
        <v>10928693287</v>
      </c>
      <c r="C283" s="10" t="s">
        <v>71</v>
      </c>
      <c r="D283" s="8">
        <v>42522</v>
      </c>
      <c r="E283" s="24">
        <v>279.97000000000003</v>
      </c>
      <c r="F283" s="10"/>
    </row>
    <row r="284" spans="1:6" ht="15.75" hidden="1" customHeight="1">
      <c r="A284" s="5" t="s">
        <v>15</v>
      </c>
      <c r="B284" s="18">
        <v>10928693287</v>
      </c>
      <c r="C284" s="10" t="s">
        <v>71</v>
      </c>
      <c r="D284" s="8">
        <v>42552</v>
      </c>
      <c r="E284" s="24">
        <v>279.97000000000003</v>
      </c>
      <c r="F284" s="10"/>
    </row>
    <row r="285" spans="1:6" ht="15.75" hidden="1" customHeight="1">
      <c r="A285" s="5" t="s">
        <v>15</v>
      </c>
      <c r="B285" s="18">
        <v>10928693287</v>
      </c>
      <c r="C285" s="10" t="s">
        <v>71</v>
      </c>
      <c r="D285" s="8">
        <v>42583</v>
      </c>
      <c r="E285" s="24">
        <v>279.97000000000003</v>
      </c>
      <c r="F285" s="10"/>
    </row>
    <row r="286" spans="1:6" ht="15.75" hidden="1" customHeight="1">
      <c r="A286" s="5" t="s">
        <v>15</v>
      </c>
      <c r="B286" s="18">
        <v>10928693287</v>
      </c>
      <c r="C286" s="10" t="s">
        <v>71</v>
      </c>
      <c r="D286" s="8">
        <v>42614</v>
      </c>
      <c r="E286" s="22">
        <v>321.96771999999999</v>
      </c>
      <c r="F286" s="10"/>
    </row>
    <row r="287" spans="1:6" ht="15.75" hidden="1" customHeight="1">
      <c r="A287" s="5" t="s">
        <v>15</v>
      </c>
      <c r="B287" s="18">
        <v>10928693287</v>
      </c>
      <c r="C287" s="10" t="s">
        <v>71</v>
      </c>
      <c r="D287" s="8">
        <v>42644</v>
      </c>
      <c r="E287" s="22">
        <v>321.96771999999999</v>
      </c>
      <c r="F287" s="10"/>
    </row>
    <row r="288" spans="1:6" ht="15.75" hidden="1" customHeight="1">
      <c r="A288" s="5" t="s">
        <v>15</v>
      </c>
      <c r="B288" s="18">
        <v>7145845253</v>
      </c>
      <c r="C288" s="10" t="s">
        <v>72</v>
      </c>
      <c r="D288" s="8">
        <v>42736</v>
      </c>
      <c r="E288" s="28">
        <v>767.25</v>
      </c>
      <c r="F288" s="10"/>
    </row>
    <row r="289" spans="1:6" ht="15.75" hidden="1" customHeight="1">
      <c r="A289" s="5" t="s">
        <v>15</v>
      </c>
      <c r="B289" s="18">
        <v>7145845253</v>
      </c>
      <c r="C289" s="10" t="s">
        <v>72</v>
      </c>
      <c r="D289" s="8">
        <v>42767</v>
      </c>
      <c r="E289" s="28">
        <v>767.25</v>
      </c>
      <c r="F289" s="10"/>
    </row>
    <row r="290" spans="1:6" ht="15.75" hidden="1" customHeight="1">
      <c r="A290" s="5" t="s">
        <v>15</v>
      </c>
      <c r="B290" s="18">
        <v>7145845253</v>
      </c>
      <c r="C290" s="10" t="s">
        <v>72</v>
      </c>
      <c r="D290" s="8">
        <v>42795</v>
      </c>
      <c r="E290" s="28">
        <v>767.25</v>
      </c>
      <c r="F290" s="10"/>
    </row>
    <row r="291" spans="1:6" ht="15.75" hidden="1" customHeight="1">
      <c r="A291" s="5" t="s">
        <v>15</v>
      </c>
      <c r="B291" s="18">
        <v>7145845253</v>
      </c>
      <c r="C291" s="10" t="s">
        <v>72</v>
      </c>
      <c r="D291" s="8">
        <v>42826</v>
      </c>
      <c r="E291" s="28">
        <v>767.25</v>
      </c>
      <c r="F291" s="10"/>
    </row>
    <row r="292" spans="1:6" ht="15.75" hidden="1" customHeight="1">
      <c r="A292" s="5" t="s">
        <v>15</v>
      </c>
      <c r="B292" s="18">
        <v>7145845253</v>
      </c>
      <c r="C292" s="10" t="s">
        <v>72</v>
      </c>
      <c r="D292" s="8">
        <v>42856</v>
      </c>
      <c r="E292" s="28">
        <v>767.25</v>
      </c>
      <c r="F292" s="10"/>
    </row>
    <row r="293" spans="1:6" ht="15.75" hidden="1" customHeight="1">
      <c r="A293" s="5" t="s">
        <v>15</v>
      </c>
      <c r="B293" s="18">
        <v>7145845253</v>
      </c>
      <c r="C293" s="10" t="s">
        <v>72</v>
      </c>
      <c r="D293" s="8">
        <v>42887</v>
      </c>
      <c r="E293" s="28">
        <v>767.25</v>
      </c>
      <c r="F293" s="10"/>
    </row>
    <row r="294" spans="1:6" ht="15.75" hidden="1" customHeight="1">
      <c r="A294" s="5" t="s">
        <v>15</v>
      </c>
      <c r="B294" s="18">
        <v>7145845253</v>
      </c>
      <c r="C294" s="10" t="s">
        <v>72</v>
      </c>
      <c r="D294" s="8">
        <v>42917</v>
      </c>
      <c r="E294" s="28">
        <v>767.25</v>
      </c>
      <c r="F294" s="10"/>
    </row>
    <row r="295" spans="1:6" ht="15.75" hidden="1" customHeight="1">
      <c r="A295" s="5" t="s">
        <v>15</v>
      </c>
      <c r="B295" s="18">
        <v>2408597234</v>
      </c>
      <c r="C295" s="10" t="s">
        <v>73</v>
      </c>
      <c r="D295" s="8">
        <v>43313</v>
      </c>
      <c r="E295" s="24">
        <v>616.03</v>
      </c>
      <c r="F295" s="10"/>
    </row>
    <row r="296" spans="1:6" ht="15.75" hidden="1" customHeight="1">
      <c r="A296" s="5" t="s">
        <v>15</v>
      </c>
      <c r="B296" s="18">
        <v>69607931220</v>
      </c>
      <c r="C296" s="10" t="s">
        <v>74</v>
      </c>
      <c r="D296" s="8">
        <v>43739</v>
      </c>
      <c r="E296" s="29">
        <v>735.83627999999999</v>
      </c>
      <c r="F296" s="10"/>
    </row>
    <row r="297" spans="1:6" ht="15.75" hidden="1" customHeight="1">
      <c r="A297" s="5" t="s">
        <v>15</v>
      </c>
      <c r="B297" s="18">
        <v>69607931220</v>
      </c>
      <c r="C297" s="10" t="s">
        <v>74</v>
      </c>
      <c r="D297" s="8">
        <v>43770</v>
      </c>
      <c r="E297" s="29">
        <v>735.83627999999999</v>
      </c>
      <c r="F297" s="10"/>
    </row>
    <row r="298" spans="1:6" ht="15.75" hidden="1" customHeight="1">
      <c r="A298" s="5" t="s">
        <v>15</v>
      </c>
      <c r="B298" s="18">
        <v>76895033220</v>
      </c>
      <c r="C298" s="10" t="s">
        <v>75</v>
      </c>
      <c r="D298" s="8">
        <v>42522</v>
      </c>
      <c r="E298" s="30">
        <v>279.97000000000003</v>
      </c>
      <c r="F298" s="10"/>
    </row>
    <row r="299" spans="1:6" ht="15.75" hidden="1" customHeight="1">
      <c r="A299" s="5" t="s">
        <v>15</v>
      </c>
      <c r="B299" s="18">
        <v>76895033220</v>
      </c>
      <c r="C299" s="10" t="s">
        <v>75</v>
      </c>
      <c r="D299" s="8">
        <v>42552</v>
      </c>
      <c r="E299" s="30">
        <v>279.97000000000003</v>
      </c>
      <c r="F299" s="10"/>
    </row>
    <row r="300" spans="1:6" ht="15.75" hidden="1" customHeight="1">
      <c r="A300" s="5" t="s">
        <v>15</v>
      </c>
      <c r="B300" s="18">
        <v>76895033220</v>
      </c>
      <c r="C300" s="10" t="s">
        <v>75</v>
      </c>
      <c r="D300" s="8">
        <v>42583</v>
      </c>
      <c r="E300" s="30">
        <v>279.97000000000003</v>
      </c>
      <c r="F300" s="10"/>
    </row>
    <row r="301" spans="1:6" ht="15.75" hidden="1" customHeight="1">
      <c r="A301" s="5" t="s">
        <v>15</v>
      </c>
      <c r="B301" s="18">
        <v>76895033220</v>
      </c>
      <c r="C301" s="10" t="s">
        <v>75</v>
      </c>
      <c r="D301" s="8">
        <v>42614</v>
      </c>
      <c r="E301" s="30">
        <v>321.96771999999999</v>
      </c>
      <c r="F301" s="10"/>
    </row>
    <row r="302" spans="1:6" ht="15.75" hidden="1" customHeight="1">
      <c r="A302" s="5" t="s">
        <v>15</v>
      </c>
      <c r="B302" s="18">
        <v>76895033220</v>
      </c>
      <c r="C302" s="10" t="s">
        <v>75</v>
      </c>
      <c r="D302" s="8">
        <v>42644</v>
      </c>
      <c r="E302" s="30">
        <v>321.96771999999999</v>
      </c>
      <c r="F302" s="10"/>
    </row>
    <row r="303" spans="1:6" ht="15.75" hidden="1" customHeight="1">
      <c r="A303" s="5" t="s">
        <v>15</v>
      </c>
      <c r="B303" s="18">
        <v>76895033220</v>
      </c>
      <c r="C303" s="10" t="s">
        <v>75</v>
      </c>
      <c r="D303" s="8">
        <v>42675</v>
      </c>
      <c r="E303" s="30">
        <v>321.96771999999999</v>
      </c>
      <c r="F303" s="10"/>
    </row>
    <row r="304" spans="1:6" ht="15.75" hidden="1" customHeight="1">
      <c r="A304" s="5" t="s">
        <v>15</v>
      </c>
      <c r="B304" s="18">
        <v>76895033220</v>
      </c>
      <c r="C304" s="10" t="s">
        <v>75</v>
      </c>
      <c r="D304" s="8">
        <v>42705</v>
      </c>
      <c r="E304" s="30">
        <v>321.96771999999999</v>
      </c>
      <c r="F304" s="10"/>
    </row>
    <row r="305" spans="1:6" ht="15.75" hidden="1" customHeight="1">
      <c r="A305" s="5" t="s">
        <v>15</v>
      </c>
      <c r="B305" s="18">
        <v>76895033220</v>
      </c>
      <c r="C305" s="10" t="s">
        <v>75</v>
      </c>
      <c r="D305" s="8">
        <v>42736</v>
      </c>
      <c r="E305" s="30">
        <v>321.96771999999999</v>
      </c>
      <c r="F305" s="10"/>
    </row>
    <row r="306" spans="1:6" ht="15.75" hidden="1" customHeight="1">
      <c r="A306" s="5" t="s">
        <v>15</v>
      </c>
      <c r="B306" s="18">
        <v>37067648220</v>
      </c>
      <c r="C306" s="10" t="s">
        <v>76</v>
      </c>
      <c r="D306" s="8">
        <v>42736</v>
      </c>
      <c r="E306" s="30">
        <v>643.93543999999997</v>
      </c>
      <c r="F306" s="10"/>
    </row>
    <row r="307" spans="1:6" ht="15.75" hidden="1" customHeight="1">
      <c r="A307" s="5" t="s">
        <v>15</v>
      </c>
      <c r="B307" s="18">
        <v>37067648220</v>
      </c>
      <c r="C307" s="10" t="s">
        <v>76</v>
      </c>
      <c r="D307" s="8">
        <v>42795</v>
      </c>
      <c r="E307" s="30">
        <v>643.93543999999997</v>
      </c>
      <c r="F307" s="10"/>
    </row>
    <row r="308" spans="1:6" ht="15.75" hidden="1" customHeight="1">
      <c r="A308" s="5" t="s">
        <v>15</v>
      </c>
      <c r="B308" s="18">
        <v>37067648220</v>
      </c>
      <c r="C308" s="10" t="s">
        <v>76</v>
      </c>
      <c r="D308" s="8">
        <v>42826</v>
      </c>
      <c r="E308" s="30">
        <v>643.93543999999997</v>
      </c>
      <c r="F308" s="10"/>
    </row>
    <row r="309" spans="1:6" ht="15.75" hidden="1" customHeight="1">
      <c r="A309" s="5" t="s">
        <v>15</v>
      </c>
      <c r="B309" s="18">
        <v>37067648220</v>
      </c>
      <c r="C309" s="10" t="s">
        <v>76</v>
      </c>
      <c r="D309" s="8">
        <v>42856</v>
      </c>
      <c r="E309" s="30">
        <v>643.93543999999997</v>
      </c>
      <c r="F309" s="10"/>
    </row>
    <row r="310" spans="1:6" ht="15.75" hidden="1" customHeight="1">
      <c r="A310" s="5" t="s">
        <v>15</v>
      </c>
      <c r="B310" s="18">
        <v>37067648220</v>
      </c>
      <c r="C310" s="10" t="s">
        <v>76</v>
      </c>
      <c r="D310" s="8">
        <v>42887</v>
      </c>
      <c r="E310" s="30">
        <v>643.93543999999997</v>
      </c>
      <c r="F310" s="10"/>
    </row>
    <row r="311" spans="1:6" ht="15.75" hidden="1" customHeight="1">
      <c r="A311" s="5" t="s">
        <v>15</v>
      </c>
      <c r="B311" s="18">
        <v>37067648220</v>
      </c>
      <c r="C311" s="10" t="s">
        <v>76</v>
      </c>
      <c r="D311" s="8">
        <v>42917</v>
      </c>
      <c r="E311" s="30">
        <v>643.93543999999997</v>
      </c>
      <c r="F311" s="10"/>
    </row>
    <row r="312" spans="1:6" ht="15.75" hidden="1" customHeight="1">
      <c r="A312" s="5" t="s">
        <v>15</v>
      </c>
      <c r="B312" s="18">
        <v>45362912291</v>
      </c>
      <c r="C312" s="10" t="s">
        <v>77</v>
      </c>
      <c r="D312" s="8">
        <v>42370</v>
      </c>
      <c r="E312" s="31">
        <v>559.94000000000005</v>
      </c>
      <c r="F312" s="10"/>
    </row>
    <row r="313" spans="1:6" ht="15.75" hidden="1" customHeight="1">
      <c r="A313" s="5" t="s">
        <v>15</v>
      </c>
      <c r="B313" s="18">
        <v>45362912291</v>
      </c>
      <c r="C313" s="10" t="s">
        <v>77</v>
      </c>
      <c r="D313" s="8">
        <v>42401</v>
      </c>
      <c r="E313" s="31">
        <v>559.94000000000005</v>
      </c>
      <c r="F313" s="10"/>
    </row>
    <row r="314" spans="1:6" ht="15.75" hidden="1" customHeight="1">
      <c r="A314" s="5" t="s">
        <v>15</v>
      </c>
      <c r="B314" s="18">
        <v>45362912291</v>
      </c>
      <c r="C314" s="10" t="s">
        <v>77</v>
      </c>
      <c r="D314" s="8">
        <v>42430</v>
      </c>
      <c r="E314" s="31">
        <v>559.94000000000005</v>
      </c>
      <c r="F314" s="10"/>
    </row>
    <row r="315" spans="1:6" ht="15.75" hidden="1" customHeight="1">
      <c r="A315" s="5" t="s">
        <v>15</v>
      </c>
      <c r="B315" s="18">
        <v>45362912291</v>
      </c>
      <c r="C315" s="10" t="s">
        <v>77</v>
      </c>
      <c r="D315" s="8">
        <v>42461</v>
      </c>
      <c r="E315" s="31">
        <v>559.94000000000005</v>
      </c>
      <c r="F315" s="10"/>
    </row>
    <row r="316" spans="1:6" ht="15.75" hidden="1" customHeight="1">
      <c r="A316" s="5" t="s">
        <v>15</v>
      </c>
      <c r="B316" s="18">
        <v>45362912291</v>
      </c>
      <c r="C316" s="10" t="s">
        <v>77</v>
      </c>
      <c r="D316" s="8">
        <v>42491</v>
      </c>
      <c r="E316" s="31">
        <v>559.94000000000005</v>
      </c>
      <c r="F316" s="10"/>
    </row>
    <row r="317" spans="1:6" ht="15.75" hidden="1" customHeight="1">
      <c r="A317" s="5" t="s">
        <v>15</v>
      </c>
      <c r="B317" s="18">
        <v>66899648253</v>
      </c>
      <c r="C317" s="80" t="s">
        <v>78</v>
      </c>
      <c r="D317" s="8">
        <v>43831</v>
      </c>
      <c r="E317" s="19">
        <v>641.24716799999999</v>
      </c>
      <c r="F317" s="10"/>
    </row>
    <row r="318" spans="1:6" ht="15.75" hidden="1" customHeight="1">
      <c r="A318" s="5" t="s">
        <v>15</v>
      </c>
      <c r="B318" s="18">
        <v>66899648253</v>
      </c>
      <c r="C318" s="80" t="s">
        <v>78</v>
      </c>
      <c r="D318" s="8">
        <v>43862</v>
      </c>
      <c r="E318" s="19">
        <v>641.24716799999999</v>
      </c>
      <c r="F318" s="10"/>
    </row>
    <row r="319" spans="1:6" ht="15.75" hidden="1" customHeight="1">
      <c r="A319" s="5" t="s">
        <v>15</v>
      </c>
      <c r="B319" s="18">
        <v>73841943268</v>
      </c>
      <c r="C319" s="10" t="s">
        <v>79</v>
      </c>
      <c r="D319" s="8">
        <v>42767</v>
      </c>
      <c r="E319" s="30">
        <v>321.96771999999999</v>
      </c>
      <c r="F319" s="10"/>
    </row>
    <row r="320" spans="1:6" ht="15.75" hidden="1" customHeight="1">
      <c r="A320" s="5" t="s">
        <v>15</v>
      </c>
      <c r="B320" s="18">
        <v>73841943268</v>
      </c>
      <c r="C320" s="10" t="s">
        <v>79</v>
      </c>
      <c r="D320" s="8">
        <v>42795</v>
      </c>
      <c r="E320" s="30">
        <v>321.96771999999999</v>
      </c>
      <c r="F320" s="10"/>
    </row>
    <row r="321" spans="1:6" ht="15.75" hidden="1" customHeight="1">
      <c r="A321" s="5" t="s">
        <v>15</v>
      </c>
      <c r="B321" s="18">
        <v>73841943268</v>
      </c>
      <c r="C321" s="10" t="s">
        <v>79</v>
      </c>
      <c r="D321" s="8">
        <v>42826</v>
      </c>
      <c r="E321" s="30">
        <v>321.96771999999999</v>
      </c>
      <c r="F321" s="10"/>
    </row>
    <row r="322" spans="1:6" ht="15.75" hidden="1" customHeight="1">
      <c r="A322" s="5" t="s">
        <v>15</v>
      </c>
      <c r="B322" s="18">
        <v>73841943268</v>
      </c>
      <c r="C322" s="10" t="s">
        <v>79</v>
      </c>
      <c r="D322" s="8">
        <v>42856</v>
      </c>
      <c r="E322" s="30">
        <v>321.96771999999999</v>
      </c>
      <c r="F322" s="10"/>
    </row>
    <row r="323" spans="1:6" ht="15.75" hidden="1" customHeight="1">
      <c r="A323" s="5" t="s">
        <v>15</v>
      </c>
      <c r="B323" s="18">
        <v>73841943268</v>
      </c>
      <c r="C323" s="10" t="s">
        <v>79</v>
      </c>
      <c r="D323" s="8">
        <v>42887</v>
      </c>
      <c r="E323" s="30">
        <v>321.96771999999999</v>
      </c>
      <c r="F323" s="10"/>
    </row>
    <row r="324" spans="1:6" ht="15.75" hidden="1" customHeight="1">
      <c r="A324" s="5" t="s">
        <v>15</v>
      </c>
      <c r="B324" s="18">
        <v>73841943268</v>
      </c>
      <c r="C324" s="10" t="s">
        <v>79</v>
      </c>
      <c r="D324" s="8">
        <v>42917</v>
      </c>
      <c r="E324" s="30">
        <v>321.96771999999999</v>
      </c>
      <c r="F324" s="10"/>
    </row>
    <row r="325" spans="1:6" ht="15.75" hidden="1" customHeight="1">
      <c r="A325" s="5" t="s">
        <v>15</v>
      </c>
      <c r="B325" s="18">
        <v>95078568204</v>
      </c>
      <c r="C325" s="10" t="s">
        <v>80</v>
      </c>
      <c r="D325" s="8">
        <v>42491</v>
      </c>
      <c r="E325" s="31">
        <v>215.53</v>
      </c>
      <c r="F325" s="10"/>
    </row>
    <row r="326" spans="1:6" ht="15.75" hidden="1" customHeight="1">
      <c r="A326" s="5" t="s">
        <v>15</v>
      </c>
      <c r="B326" s="18">
        <v>95078568204</v>
      </c>
      <c r="C326" s="10" t="s">
        <v>80</v>
      </c>
      <c r="D326" s="8">
        <v>42522</v>
      </c>
      <c r="E326" s="31">
        <v>215.53</v>
      </c>
      <c r="F326" s="10"/>
    </row>
    <row r="327" spans="1:6" ht="15.75" hidden="1" customHeight="1">
      <c r="A327" s="5" t="s">
        <v>15</v>
      </c>
      <c r="B327" s="18">
        <v>95078568204</v>
      </c>
      <c r="C327" s="10" t="s">
        <v>80</v>
      </c>
      <c r="D327" s="8">
        <v>42552</v>
      </c>
      <c r="E327" s="31">
        <v>215.53</v>
      </c>
      <c r="F327" s="10"/>
    </row>
    <row r="328" spans="1:6" ht="15.75" hidden="1" customHeight="1">
      <c r="A328" s="5" t="s">
        <v>15</v>
      </c>
      <c r="B328" s="18">
        <v>95078568204</v>
      </c>
      <c r="C328" s="10" t="s">
        <v>80</v>
      </c>
      <c r="D328" s="8">
        <v>42583</v>
      </c>
      <c r="E328" s="31">
        <v>215.53</v>
      </c>
      <c r="F328" s="10"/>
    </row>
    <row r="329" spans="1:6" ht="15.75" hidden="1" customHeight="1">
      <c r="A329" s="5" t="s">
        <v>15</v>
      </c>
      <c r="B329" s="18">
        <v>95078568204</v>
      </c>
      <c r="C329" s="10" t="s">
        <v>80</v>
      </c>
      <c r="D329" s="8">
        <v>42614</v>
      </c>
      <c r="E329" s="30">
        <v>247.86264</v>
      </c>
      <c r="F329" s="10"/>
    </row>
    <row r="330" spans="1:6" ht="15.75" hidden="1" customHeight="1">
      <c r="A330" s="5" t="s">
        <v>15</v>
      </c>
      <c r="B330" s="18">
        <v>95078568204</v>
      </c>
      <c r="C330" s="10" t="s">
        <v>80</v>
      </c>
      <c r="D330" s="8">
        <v>42644</v>
      </c>
      <c r="E330" s="30">
        <v>247.86264</v>
      </c>
      <c r="F330" s="10"/>
    </row>
    <row r="331" spans="1:6" ht="15.75" hidden="1" customHeight="1">
      <c r="A331" s="5" t="s">
        <v>15</v>
      </c>
      <c r="B331" s="18">
        <v>95078568204</v>
      </c>
      <c r="C331" s="10" t="s">
        <v>80</v>
      </c>
      <c r="D331" s="8">
        <v>42675</v>
      </c>
      <c r="E331" s="30">
        <v>247.86264</v>
      </c>
      <c r="F331" s="10"/>
    </row>
    <row r="332" spans="1:6" ht="15.75" hidden="1" customHeight="1">
      <c r="A332" s="5" t="s">
        <v>15</v>
      </c>
      <c r="B332" s="18">
        <v>72774134234</v>
      </c>
      <c r="C332" s="10" t="s">
        <v>81</v>
      </c>
      <c r="D332" s="8">
        <v>42767</v>
      </c>
      <c r="E332" s="30">
        <v>321.96771999999999</v>
      </c>
      <c r="F332" s="10"/>
    </row>
    <row r="333" spans="1:6" ht="15.75" hidden="1" customHeight="1">
      <c r="A333" s="5" t="s">
        <v>15</v>
      </c>
      <c r="B333" s="18">
        <v>72774134234</v>
      </c>
      <c r="C333" s="10" t="s">
        <v>81</v>
      </c>
      <c r="D333" s="8">
        <v>42826</v>
      </c>
      <c r="E333" s="30">
        <v>321.96771999999999</v>
      </c>
      <c r="F333" s="10"/>
    </row>
    <row r="334" spans="1:6" ht="15.75" hidden="1" customHeight="1">
      <c r="A334" s="5" t="s">
        <v>15</v>
      </c>
      <c r="B334" s="18">
        <v>72774134234</v>
      </c>
      <c r="C334" s="10" t="s">
        <v>81</v>
      </c>
      <c r="D334" s="8">
        <v>42856</v>
      </c>
      <c r="E334" s="30">
        <v>321.96771999999999</v>
      </c>
      <c r="F334" s="10"/>
    </row>
    <row r="335" spans="1:6" ht="15.75" hidden="1" customHeight="1">
      <c r="A335" s="5" t="s">
        <v>15</v>
      </c>
      <c r="B335" s="18">
        <v>72774134234</v>
      </c>
      <c r="C335" s="10" t="s">
        <v>81</v>
      </c>
      <c r="D335" s="8">
        <v>42887</v>
      </c>
      <c r="E335" s="30">
        <v>321.96771999999999</v>
      </c>
      <c r="F335" s="10"/>
    </row>
    <row r="336" spans="1:6" ht="15.75" hidden="1" customHeight="1">
      <c r="A336" s="5" t="s">
        <v>15</v>
      </c>
      <c r="B336" s="18">
        <v>72774134234</v>
      </c>
      <c r="C336" s="10" t="s">
        <v>81</v>
      </c>
      <c r="D336" s="8">
        <v>42917</v>
      </c>
      <c r="E336" s="30">
        <v>321.96771999999999</v>
      </c>
      <c r="F336" s="10"/>
    </row>
    <row r="337" spans="1:6" ht="15.75" hidden="1" customHeight="1">
      <c r="A337" s="5" t="s">
        <v>15</v>
      </c>
      <c r="B337" s="18">
        <v>72774134234</v>
      </c>
      <c r="C337" s="10" t="s">
        <v>81</v>
      </c>
      <c r="D337" s="8">
        <v>42948</v>
      </c>
      <c r="E337" s="30">
        <v>321.96771999999999</v>
      </c>
      <c r="F337" s="10"/>
    </row>
    <row r="338" spans="1:6" ht="15.75" hidden="1" customHeight="1">
      <c r="A338" s="5" t="s">
        <v>15</v>
      </c>
      <c r="B338" s="18">
        <v>10380566249</v>
      </c>
      <c r="C338" s="10" t="s">
        <v>82</v>
      </c>
      <c r="D338" s="8">
        <v>42461</v>
      </c>
      <c r="E338" s="30">
        <v>279.97000000000003</v>
      </c>
      <c r="F338" s="10"/>
    </row>
    <row r="339" spans="1:6" ht="15.75" hidden="1" customHeight="1">
      <c r="A339" s="5" t="s">
        <v>15</v>
      </c>
      <c r="B339" s="18">
        <v>10380566249</v>
      </c>
      <c r="C339" s="10" t="s">
        <v>82</v>
      </c>
      <c r="D339" s="8">
        <v>42491</v>
      </c>
      <c r="E339" s="30">
        <v>279.97000000000003</v>
      </c>
      <c r="F339" s="10"/>
    </row>
    <row r="340" spans="1:6" ht="15.75" hidden="1" customHeight="1">
      <c r="A340" s="5" t="s">
        <v>15</v>
      </c>
      <c r="B340" s="18">
        <v>10380566249</v>
      </c>
      <c r="C340" s="10" t="s">
        <v>82</v>
      </c>
      <c r="D340" s="8">
        <v>42522</v>
      </c>
      <c r="E340" s="30">
        <v>279.97000000000003</v>
      </c>
      <c r="F340" s="10"/>
    </row>
    <row r="341" spans="1:6" ht="15.75" hidden="1" customHeight="1">
      <c r="A341" s="5" t="s">
        <v>15</v>
      </c>
      <c r="B341" s="18">
        <v>10380566249</v>
      </c>
      <c r="C341" s="10" t="s">
        <v>82</v>
      </c>
      <c r="D341" s="8">
        <v>42552</v>
      </c>
      <c r="E341" s="30">
        <v>279.97000000000003</v>
      </c>
      <c r="F341" s="10"/>
    </row>
    <row r="342" spans="1:6" ht="15.75" hidden="1" customHeight="1">
      <c r="A342" s="5" t="s">
        <v>15</v>
      </c>
      <c r="B342" s="18">
        <v>10380566249</v>
      </c>
      <c r="C342" s="10" t="s">
        <v>82</v>
      </c>
      <c r="D342" s="8">
        <v>42583</v>
      </c>
      <c r="E342" s="30">
        <v>279.97000000000003</v>
      </c>
      <c r="F342" s="10"/>
    </row>
    <row r="343" spans="1:6" ht="15.75" hidden="1" customHeight="1">
      <c r="A343" s="5" t="s">
        <v>15</v>
      </c>
      <c r="B343" s="18">
        <v>10380566249</v>
      </c>
      <c r="C343" s="10" t="s">
        <v>82</v>
      </c>
      <c r="D343" s="8">
        <v>42614</v>
      </c>
      <c r="E343" s="30">
        <v>321.96771999999999</v>
      </c>
      <c r="F343" s="10"/>
    </row>
    <row r="344" spans="1:6" ht="15.75" hidden="1" customHeight="1">
      <c r="A344" s="5" t="s">
        <v>15</v>
      </c>
      <c r="B344" s="18">
        <v>10380566249</v>
      </c>
      <c r="C344" s="10" t="s">
        <v>82</v>
      </c>
      <c r="D344" s="8">
        <v>42644</v>
      </c>
      <c r="E344" s="30">
        <v>321.96771999999999</v>
      </c>
      <c r="F344" s="10"/>
    </row>
    <row r="345" spans="1:6" ht="15.75" hidden="1" customHeight="1">
      <c r="A345" s="5" t="s">
        <v>15</v>
      </c>
      <c r="B345" s="18">
        <v>10380566249</v>
      </c>
      <c r="C345" s="10" t="s">
        <v>82</v>
      </c>
      <c r="D345" s="8">
        <v>42675</v>
      </c>
      <c r="E345" s="30">
        <v>321.96771999999999</v>
      </c>
      <c r="F345" s="10"/>
    </row>
    <row r="346" spans="1:6" ht="15.75" hidden="1" customHeight="1">
      <c r="A346" s="5" t="s">
        <v>15</v>
      </c>
      <c r="B346" s="18">
        <v>3023788200</v>
      </c>
      <c r="C346" s="10" t="s">
        <v>83</v>
      </c>
      <c r="D346" s="8">
        <v>43009</v>
      </c>
      <c r="E346" s="9">
        <v>643.96</v>
      </c>
      <c r="F346" s="10"/>
    </row>
    <row r="347" spans="1:6" ht="15.75" hidden="1" customHeight="1">
      <c r="A347" s="5" t="s">
        <v>15</v>
      </c>
      <c r="B347" s="18">
        <v>3023788200</v>
      </c>
      <c r="C347" s="10" t="s">
        <v>83</v>
      </c>
      <c r="D347" s="8">
        <v>43040</v>
      </c>
      <c r="E347" s="9">
        <v>708.33921399999997</v>
      </c>
      <c r="F347" s="10"/>
    </row>
    <row r="348" spans="1:6" ht="15.75" hidden="1" customHeight="1">
      <c r="A348" s="5" t="s">
        <v>15</v>
      </c>
      <c r="B348" s="18">
        <v>69004072268</v>
      </c>
      <c r="C348" s="10" t="s">
        <v>84</v>
      </c>
      <c r="D348" s="8">
        <v>42826</v>
      </c>
      <c r="E348" s="30">
        <v>321.96771999999999</v>
      </c>
      <c r="F348" s="10"/>
    </row>
    <row r="349" spans="1:6" ht="15.75" hidden="1" customHeight="1">
      <c r="A349" s="5" t="s">
        <v>15</v>
      </c>
      <c r="B349" s="18">
        <v>69004072268</v>
      </c>
      <c r="C349" s="10" t="s">
        <v>84</v>
      </c>
      <c r="D349" s="8">
        <v>42917</v>
      </c>
      <c r="E349" s="9">
        <v>321.96771999999999</v>
      </c>
      <c r="F349" s="10"/>
    </row>
    <row r="350" spans="1:6" ht="15.75" hidden="1" customHeight="1">
      <c r="A350" s="5" t="s">
        <v>15</v>
      </c>
      <c r="B350" s="18">
        <v>59904097291</v>
      </c>
      <c r="C350" s="10" t="s">
        <v>85</v>
      </c>
      <c r="D350" s="8">
        <v>42736</v>
      </c>
      <c r="E350" s="30">
        <v>321.96771999999999</v>
      </c>
      <c r="F350" s="10"/>
    </row>
    <row r="351" spans="1:6" ht="15.75" hidden="1" customHeight="1">
      <c r="A351" s="5" t="s">
        <v>15</v>
      </c>
      <c r="B351" s="18">
        <v>59904097291</v>
      </c>
      <c r="C351" s="10" t="s">
        <v>85</v>
      </c>
      <c r="D351" s="8">
        <v>42767</v>
      </c>
      <c r="E351" s="30">
        <v>321.96771999999999</v>
      </c>
      <c r="F351" s="10"/>
    </row>
    <row r="352" spans="1:6" ht="15.75" hidden="1" customHeight="1">
      <c r="A352" s="5" t="s">
        <v>15</v>
      </c>
      <c r="B352" s="18">
        <v>59904097291</v>
      </c>
      <c r="C352" s="10" t="s">
        <v>85</v>
      </c>
      <c r="D352" s="8">
        <v>42826</v>
      </c>
      <c r="E352" s="30">
        <v>321.96771999999999</v>
      </c>
      <c r="F352" s="10"/>
    </row>
    <row r="353" spans="1:6" ht="15.75" hidden="1" customHeight="1">
      <c r="A353" s="5" t="s">
        <v>15</v>
      </c>
      <c r="B353" s="18">
        <v>59904097291</v>
      </c>
      <c r="C353" s="10" t="s">
        <v>85</v>
      </c>
      <c r="D353" s="8">
        <v>42856</v>
      </c>
      <c r="E353" s="30">
        <v>321.96771999999999</v>
      </c>
      <c r="F353" s="10"/>
    </row>
    <row r="354" spans="1:6" ht="15.75" hidden="1" customHeight="1">
      <c r="A354" s="5" t="s">
        <v>15</v>
      </c>
      <c r="B354" s="18">
        <v>59904097291</v>
      </c>
      <c r="C354" s="10" t="s">
        <v>85</v>
      </c>
      <c r="D354" s="8">
        <v>42887</v>
      </c>
      <c r="E354" s="30">
        <v>321.96771999999999</v>
      </c>
      <c r="F354" s="10"/>
    </row>
    <row r="355" spans="1:6" ht="15.75" hidden="1" customHeight="1">
      <c r="A355" s="5" t="s">
        <v>15</v>
      </c>
      <c r="B355" s="18">
        <v>3626750230</v>
      </c>
      <c r="C355" s="10" t="s">
        <v>86</v>
      </c>
      <c r="D355" s="8">
        <v>43770</v>
      </c>
      <c r="E355" s="29">
        <v>421.11764100000005</v>
      </c>
      <c r="F355" s="10"/>
    </row>
    <row r="356" spans="1:6" ht="15.75" hidden="1" customHeight="1">
      <c r="A356" s="5" t="s">
        <v>15</v>
      </c>
      <c r="B356" s="18">
        <v>3626750230</v>
      </c>
      <c r="C356" s="10" t="s">
        <v>86</v>
      </c>
      <c r="D356" s="8">
        <v>43800</v>
      </c>
      <c r="E356" s="29">
        <v>421.11764100000005</v>
      </c>
      <c r="F356" s="10"/>
    </row>
    <row r="357" spans="1:6" ht="15.75" hidden="1" customHeight="1">
      <c r="A357" s="5" t="s">
        <v>15</v>
      </c>
      <c r="B357" s="18">
        <v>14784521291</v>
      </c>
      <c r="C357" s="10" t="s">
        <v>87</v>
      </c>
      <c r="D357" s="8">
        <v>42370</v>
      </c>
      <c r="E357" s="31">
        <v>279.97000000000003</v>
      </c>
      <c r="F357" s="10"/>
    </row>
    <row r="358" spans="1:6" ht="15.75" hidden="1" customHeight="1">
      <c r="A358" s="5" t="s">
        <v>15</v>
      </c>
      <c r="B358" s="18">
        <v>14784521291</v>
      </c>
      <c r="C358" s="10" t="s">
        <v>87</v>
      </c>
      <c r="D358" s="8">
        <v>42401</v>
      </c>
      <c r="E358" s="31">
        <v>279.97000000000003</v>
      </c>
      <c r="F358" s="10"/>
    </row>
    <row r="359" spans="1:6" ht="15.75" hidden="1" customHeight="1">
      <c r="A359" s="5" t="s">
        <v>15</v>
      </c>
      <c r="B359" s="18">
        <v>14784521291</v>
      </c>
      <c r="C359" s="10" t="s">
        <v>87</v>
      </c>
      <c r="D359" s="8">
        <v>42430</v>
      </c>
      <c r="E359" s="31">
        <v>279.97000000000003</v>
      </c>
      <c r="F359" s="10"/>
    </row>
    <row r="360" spans="1:6" ht="15.75" hidden="1" customHeight="1">
      <c r="A360" s="5" t="s">
        <v>15</v>
      </c>
      <c r="B360" s="18">
        <v>14784521291</v>
      </c>
      <c r="C360" s="10" t="s">
        <v>87</v>
      </c>
      <c r="D360" s="8">
        <v>42461</v>
      </c>
      <c r="E360" s="31">
        <v>279.97000000000003</v>
      </c>
      <c r="F360" s="10"/>
    </row>
    <row r="361" spans="1:6" ht="15.75" hidden="1" customHeight="1">
      <c r="A361" s="5" t="s">
        <v>15</v>
      </c>
      <c r="B361" s="18">
        <v>14784521291</v>
      </c>
      <c r="C361" s="10" t="s">
        <v>87</v>
      </c>
      <c r="D361" s="8">
        <v>42491</v>
      </c>
      <c r="E361" s="31">
        <v>279.97000000000003</v>
      </c>
      <c r="F361" s="10"/>
    </row>
    <row r="362" spans="1:6" ht="15.75" hidden="1" customHeight="1">
      <c r="A362" s="5" t="s">
        <v>15</v>
      </c>
      <c r="B362" s="18">
        <v>42477840215</v>
      </c>
      <c r="C362" s="10" t="s">
        <v>89</v>
      </c>
      <c r="D362" s="8">
        <v>42917</v>
      </c>
      <c r="E362" s="9">
        <v>321.96771999999999</v>
      </c>
      <c r="F362" s="10"/>
    </row>
    <row r="363" spans="1:6" ht="15.75" hidden="1" customHeight="1">
      <c r="A363" s="5" t="s">
        <v>15</v>
      </c>
      <c r="B363" s="18">
        <v>42477840215</v>
      </c>
      <c r="C363" s="10" t="s">
        <v>89</v>
      </c>
      <c r="D363" s="8">
        <v>42948</v>
      </c>
      <c r="E363" s="9">
        <v>321.96771999999999</v>
      </c>
      <c r="F363" s="10"/>
    </row>
    <row r="364" spans="1:6" ht="15.75" hidden="1" customHeight="1">
      <c r="A364" s="5" t="s">
        <v>15</v>
      </c>
      <c r="B364" s="18">
        <v>42477840215</v>
      </c>
      <c r="C364" s="10" t="s">
        <v>89</v>
      </c>
      <c r="D364" s="8">
        <v>42979</v>
      </c>
      <c r="E364" s="9">
        <v>354.16960699999998</v>
      </c>
      <c r="F364" s="10"/>
    </row>
    <row r="365" spans="1:6" ht="15.75" hidden="1" customHeight="1">
      <c r="A365" s="5" t="s">
        <v>15</v>
      </c>
      <c r="B365" s="18">
        <v>42477840215</v>
      </c>
      <c r="C365" s="10" t="s">
        <v>89</v>
      </c>
      <c r="D365" s="8">
        <v>43009</v>
      </c>
      <c r="E365" s="9">
        <v>354.16960699999998</v>
      </c>
      <c r="F365" s="10"/>
    </row>
    <row r="366" spans="1:6" ht="15.75" hidden="1" customHeight="1">
      <c r="A366" s="5" t="s">
        <v>15</v>
      </c>
      <c r="B366" s="18">
        <v>7694652349</v>
      </c>
      <c r="C366" s="10" t="s">
        <v>90</v>
      </c>
      <c r="D366" s="8">
        <v>42795</v>
      </c>
      <c r="E366" s="30">
        <v>321.96771999999999</v>
      </c>
      <c r="F366" s="10"/>
    </row>
    <row r="367" spans="1:6" ht="15.75" hidden="1" customHeight="1">
      <c r="A367" s="5" t="s">
        <v>15</v>
      </c>
      <c r="B367" s="18">
        <v>7694652349</v>
      </c>
      <c r="C367" s="10" t="s">
        <v>90</v>
      </c>
      <c r="D367" s="8">
        <v>42826</v>
      </c>
      <c r="E367" s="30">
        <v>321.96771999999999</v>
      </c>
      <c r="F367" s="10"/>
    </row>
    <row r="368" spans="1:6" ht="15.75" hidden="1" customHeight="1">
      <c r="A368" s="5" t="s">
        <v>15</v>
      </c>
      <c r="B368" s="18">
        <v>7694652349</v>
      </c>
      <c r="C368" s="10" t="s">
        <v>90</v>
      </c>
      <c r="D368" s="8">
        <v>42856</v>
      </c>
      <c r="E368" s="30">
        <v>321.96771999999999</v>
      </c>
      <c r="F368" s="10"/>
    </row>
    <row r="369" spans="1:6" ht="15.75" hidden="1" customHeight="1">
      <c r="A369" s="5" t="s">
        <v>15</v>
      </c>
      <c r="B369" s="18">
        <v>7694652349</v>
      </c>
      <c r="C369" s="10" t="s">
        <v>90</v>
      </c>
      <c r="D369" s="8">
        <v>42887</v>
      </c>
      <c r="E369" s="30">
        <v>321.96771999999999</v>
      </c>
      <c r="F369" s="10"/>
    </row>
    <row r="370" spans="1:6" ht="15.75" hidden="1" customHeight="1">
      <c r="A370" s="5" t="s">
        <v>15</v>
      </c>
      <c r="B370" s="18">
        <v>7694652349</v>
      </c>
      <c r="C370" s="10" t="s">
        <v>90</v>
      </c>
      <c r="D370" s="8">
        <v>42917</v>
      </c>
      <c r="E370" s="30">
        <v>321.96771999999999</v>
      </c>
      <c r="F370" s="10"/>
    </row>
    <row r="371" spans="1:6" ht="15.75" hidden="1" customHeight="1">
      <c r="A371" s="5" t="s">
        <v>15</v>
      </c>
      <c r="B371" s="18">
        <v>3182223291</v>
      </c>
      <c r="C371" s="10" t="s">
        <v>92</v>
      </c>
      <c r="D371" s="8">
        <v>43101</v>
      </c>
      <c r="E371" s="9">
        <v>1232.0643360000001</v>
      </c>
      <c r="F371" s="10"/>
    </row>
    <row r="372" spans="1:6" ht="15.75" hidden="1" customHeight="1">
      <c r="A372" s="5" t="s">
        <v>15</v>
      </c>
      <c r="B372" s="33">
        <v>1879430282</v>
      </c>
      <c r="C372" s="10" t="s">
        <v>31</v>
      </c>
      <c r="D372" s="8">
        <v>43132</v>
      </c>
      <c r="E372" s="9">
        <v>1232.0643360000001</v>
      </c>
      <c r="F372" s="10"/>
    </row>
    <row r="373" spans="1:6" ht="15.75" hidden="1" customHeight="1">
      <c r="A373" s="5" t="s">
        <v>15</v>
      </c>
      <c r="B373" s="33">
        <v>58731024491</v>
      </c>
      <c r="C373" s="10" t="s">
        <v>93</v>
      </c>
      <c r="D373" s="8">
        <v>43497</v>
      </c>
      <c r="E373" s="24">
        <v>1051.4100000000001</v>
      </c>
      <c r="F373" s="10"/>
    </row>
    <row r="374" spans="1:6" ht="15.75" hidden="1" customHeight="1">
      <c r="A374" s="5" t="s">
        <v>15</v>
      </c>
      <c r="B374" s="33">
        <v>58731024491</v>
      </c>
      <c r="C374" s="10" t="s">
        <v>93</v>
      </c>
      <c r="D374" s="8">
        <v>43525</v>
      </c>
      <c r="E374" s="24">
        <v>1051.4100000000001</v>
      </c>
      <c r="F374" s="10"/>
    </row>
    <row r="375" spans="1:6" ht="15.75" hidden="1" customHeight="1">
      <c r="A375" s="5" t="s">
        <v>15</v>
      </c>
      <c r="B375" s="33">
        <v>2040839232</v>
      </c>
      <c r="C375" s="10" t="s">
        <v>94</v>
      </c>
      <c r="D375" s="8">
        <v>43497</v>
      </c>
      <c r="E375" s="24">
        <v>308.08999999999997</v>
      </c>
      <c r="F375" s="10"/>
    </row>
    <row r="376" spans="1:6" ht="15.75" hidden="1" customHeight="1">
      <c r="A376" s="5" t="s">
        <v>15</v>
      </c>
      <c r="B376" s="33">
        <v>2040839232</v>
      </c>
      <c r="C376" s="10" t="s">
        <v>94</v>
      </c>
      <c r="D376" s="8">
        <v>43525</v>
      </c>
      <c r="E376" s="24">
        <v>308.08999999999997</v>
      </c>
      <c r="F376" s="10"/>
    </row>
    <row r="377" spans="1:6" ht="15.75" hidden="1" customHeight="1">
      <c r="A377" s="5" t="s">
        <v>15</v>
      </c>
      <c r="B377" s="18">
        <v>2970562200</v>
      </c>
      <c r="C377" s="10" t="s">
        <v>95</v>
      </c>
      <c r="D377" s="8">
        <v>43525</v>
      </c>
      <c r="E377" s="19">
        <v>1211.3838659999999</v>
      </c>
      <c r="F377" s="10"/>
    </row>
    <row r="378" spans="1:6" ht="15.75" hidden="1" customHeight="1">
      <c r="A378" s="5" t="s">
        <v>15</v>
      </c>
      <c r="B378" s="18">
        <v>2970562200</v>
      </c>
      <c r="C378" s="10" t="s">
        <v>95</v>
      </c>
      <c r="D378" s="8">
        <v>43556</v>
      </c>
      <c r="E378" s="19">
        <v>1211.3838659999999</v>
      </c>
      <c r="F378" s="10"/>
    </row>
    <row r="379" spans="1:6" ht="15.75" hidden="1" customHeight="1">
      <c r="A379" s="5" t="s">
        <v>15</v>
      </c>
      <c r="B379" s="18">
        <v>41064950230</v>
      </c>
      <c r="C379" s="10" t="s">
        <v>96</v>
      </c>
      <c r="D379" s="8">
        <v>42370</v>
      </c>
      <c r="E379" s="31">
        <v>279.97000000000003</v>
      </c>
      <c r="F379" s="10"/>
    </row>
    <row r="380" spans="1:6" ht="15.75" hidden="1" customHeight="1">
      <c r="A380" s="5" t="s">
        <v>15</v>
      </c>
      <c r="B380" s="18">
        <v>41064950230</v>
      </c>
      <c r="C380" s="10" t="s">
        <v>96</v>
      </c>
      <c r="D380" s="8">
        <v>42401</v>
      </c>
      <c r="E380" s="31">
        <v>279.97000000000003</v>
      </c>
      <c r="F380" s="10"/>
    </row>
    <row r="381" spans="1:6" ht="15.75" hidden="1" customHeight="1">
      <c r="A381" s="5" t="s">
        <v>15</v>
      </c>
      <c r="B381" s="18">
        <v>41064950230</v>
      </c>
      <c r="C381" s="10" t="s">
        <v>96</v>
      </c>
      <c r="D381" s="8">
        <v>42430</v>
      </c>
      <c r="E381" s="31">
        <v>279.97000000000003</v>
      </c>
      <c r="F381" s="10"/>
    </row>
    <row r="382" spans="1:6" ht="15.75" hidden="1" customHeight="1">
      <c r="A382" s="5" t="s">
        <v>15</v>
      </c>
      <c r="B382" s="18">
        <v>41064950230</v>
      </c>
      <c r="C382" s="10" t="s">
        <v>96</v>
      </c>
      <c r="D382" s="8">
        <v>42461</v>
      </c>
      <c r="E382" s="31">
        <v>279.97000000000003</v>
      </c>
      <c r="F382" s="10"/>
    </row>
    <row r="383" spans="1:6" ht="15.75" hidden="1" customHeight="1">
      <c r="A383" s="5" t="s">
        <v>15</v>
      </c>
      <c r="B383" s="18">
        <v>41064950230</v>
      </c>
      <c r="C383" s="10" t="s">
        <v>96</v>
      </c>
      <c r="D383" s="8">
        <v>42491</v>
      </c>
      <c r="E383" s="31">
        <v>279.97000000000003</v>
      </c>
      <c r="F383" s="10"/>
    </row>
    <row r="384" spans="1:6" ht="15.75" hidden="1" customHeight="1">
      <c r="A384" s="5" t="s">
        <v>15</v>
      </c>
      <c r="B384" s="18">
        <v>41064950230</v>
      </c>
      <c r="C384" s="10" t="s">
        <v>96</v>
      </c>
      <c r="D384" s="8">
        <v>42522</v>
      </c>
      <c r="E384" s="31">
        <v>279.97000000000003</v>
      </c>
      <c r="F384" s="10"/>
    </row>
    <row r="385" spans="1:6" ht="15.75" hidden="1" customHeight="1">
      <c r="A385" s="5" t="s">
        <v>15</v>
      </c>
      <c r="B385" s="18">
        <v>41064950230</v>
      </c>
      <c r="C385" s="10" t="s">
        <v>96</v>
      </c>
      <c r="D385" s="8">
        <v>42552</v>
      </c>
      <c r="E385" s="31">
        <v>279.97000000000003</v>
      </c>
      <c r="F385" s="10"/>
    </row>
    <row r="386" spans="1:6" ht="15.75" hidden="1" customHeight="1">
      <c r="A386" s="5" t="s">
        <v>15</v>
      </c>
      <c r="B386" s="18">
        <v>41064950230</v>
      </c>
      <c r="C386" s="10" t="s">
        <v>96</v>
      </c>
      <c r="D386" s="8">
        <v>42583</v>
      </c>
      <c r="E386" s="31">
        <v>279.97000000000003</v>
      </c>
      <c r="F386" s="10"/>
    </row>
    <row r="387" spans="1:6" ht="15.75" hidden="1" customHeight="1">
      <c r="A387" s="5" t="s">
        <v>15</v>
      </c>
      <c r="B387" s="18">
        <v>3750981272</v>
      </c>
      <c r="C387" s="10" t="s">
        <v>98</v>
      </c>
      <c r="D387" s="8">
        <v>43252</v>
      </c>
      <c r="E387" s="9">
        <v>557.06216800000004</v>
      </c>
      <c r="F387" s="10"/>
    </row>
    <row r="388" spans="1:6" ht="15.75" hidden="1" customHeight="1">
      <c r="A388" s="5" t="s">
        <v>15</v>
      </c>
      <c r="B388" s="18" t="s">
        <v>99</v>
      </c>
      <c r="C388" s="10" t="s">
        <v>100</v>
      </c>
      <c r="D388" s="8">
        <v>43252</v>
      </c>
      <c r="E388" s="9">
        <v>616.03</v>
      </c>
      <c r="F388" s="10"/>
    </row>
    <row r="389" spans="1:6" ht="15.75" hidden="1" customHeight="1">
      <c r="A389" s="5" t="s">
        <v>15</v>
      </c>
      <c r="B389" s="6">
        <v>1226050204</v>
      </c>
      <c r="C389" s="35" t="s">
        <v>101</v>
      </c>
      <c r="D389" s="8">
        <v>42583</v>
      </c>
      <c r="E389" s="9">
        <v>187.44</v>
      </c>
      <c r="F389" s="10"/>
    </row>
    <row r="390" spans="1:6" ht="15.75" hidden="1" customHeight="1">
      <c r="A390" s="5" t="s">
        <v>15</v>
      </c>
      <c r="B390" s="6">
        <v>1226050204</v>
      </c>
      <c r="C390" s="35" t="s">
        <v>101</v>
      </c>
      <c r="D390" s="8">
        <v>42614</v>
      </c>
      <c r="E390" s="9">
        <v>215.56</v>
      </c>
      <c r="F390" s="10"/>
    </row>
    <row r="391" spans="1:6" ht="15.75" hidden="1" customHeight="1">
      <c r="A391" s="5" t="s">
        <v>15</v>
      </c>
      <c r="B391" s="6">
        <v>1226050204</v>
      </c>
      <c r="C391" s="35" t="s">
        <v>101</v>
      </c>
      <c r="D391" s="8">
        <v>42644</v>
      </c>
      <c r="E391" s="9">
        <v>215.56</v>
      </c>
      <c r="F391" s="10"/>
    </row>
    <row r="392" spans="1:6" ht="15.75" hidden="1" customHeight="1">
      <c r="A392" s="5" t="s">
        <v>15</v>
      </c>
      <c r="B392" s="6">
        <v>1226050204</v>
      </c>
      <c r="C392" s="35" t="s">
        <v>101</v>
      </c>
      <c r="D392" s="8">
        <v>42675</v>
      </c>
      <c r="E392" s="9">
        <v>215.56</v>
      </c>
      <c r="F392" s="10"/>
    </row>
    <row r="393" spans="1:6" ht="15.75" hidden="1" customHeight="1">
      <c r="A393" s="5" t="s">
        <v>15</v>
      </c>
      <c r="B393" s="6">
        <v>1226050204</v>
      </c>
      <c r="C393" s="35" t="s">
        <v>101</v>
      </c>
      <c r="D393" s="8">
        <v>42705</v>
      </c>
      <c r="E393" s="9">
        <v>215.56</v>
      </c>
      <c r="F393" s="10"/>
    </row>
    <row r="394" spans="1:6" ht="15.75" hidden="1" customHeight="1">
      <c r="A394" s="5" t="s">
        <v>15</v>
      </c>
      <c r="B394" s="6">
        <v>1226050204</v>
      </c>
      <c r="C394" s="35" t="s">
        <v>101</v>
      </c>
      <c r="D394" s="8">
        <v>42736</v>
      </c>
      <c r="E394" s="9">
        <v>215.56</v>
      </c>
      <c r="F394" s="10"/>
    </row>
    <row r="395" spans="1:6" ht="15.75" hidden="1" customHeight="1">
      <c r="A395" s="5" t="s">
        <v>15</v>
      </c>
      <c r="B395" s="6">
        <v>1226050204</v>
      </c>
      <c r="C395" s="35" t="s">
        <v>101</v>
      </c>
      <c r="D395" s="8">
        <v>42767</v>
      </c>
      <c r="E395" s="9">
        <v>215.56</v>
      </c>
      <c r="F395" s="10"/>
    </row>
    <row r="396" spans="1:6" ht="15.75" hidden="1" customHeight="1">
      <c r="A396" s="5" t="s">
        <v>15</v>
      </c>
      <c r="B396" s="6">
        <v>1226050204</v>
      </c>
      <c r="C396" s="35" t="s">
        <v>101</v>
      </c>
      <c r="D396" s="8">
        <v>42795</v>
      </c>
      <c r="E396" s="9">
        <v>215.56</v>
      </c>
      <c r="F396" s="10"/>
    </row>
    <row r="397" spans="1:6" ht="15.75" hidden="1" customHeight="1">
      <c r="A397" s="5" t="s">
        <v>15</v>
      </c>
      <c r="B397" s="6">
        <v>1226050204</v>
      </c>
      <c r="C397" s="35" t="s">
        <v>101</v>
      </c>
      <c r="D397" s="8">
        <v>42856</v>
      </c>
      <c r="E397" s="9">
        <v>215.56</v>
      </c>
      <c r="F397" s="10"/>
    </row>
    <row r="398" spans="1:6" ht="15.75" hidden="1" customHeight="1">
      <c r="A398" s="5" t="s">
        <v>15</v>
      </c>
      <c r="B398" s="6">
        <v>1226050204</v>
      </c>
      <c r="C398" s="35" t="s">
        <v>101</v>
      </c>
      <c r="D398" s="8">
        <v>42887</v>
      </c>
      <c r="E398" s="9">
        <v>215.56</v>
      </c>
      <c r="F398" s="10"/>
    </row>
    <row r="399" spans="1:6" ht="15.75" hidden="1" customHeight="1">
      <c r="A399" s="5" t="s">
        <v>15</v>
      </c>
      <c r="B399" s="6">
        <v>1226050204</v>
      </c>
      <c r="C399" s="35" t="s">
        <v>101</v>
      </c>
      <c r="D399" s="8">
        <v>42917</v>
      </c>
      <c r="E399" s="9">
        <v>215.56</v>
      </c>
      <c r="F399" s="10"/>
    </row>
    <row r="400" spans="1:6" ht="15.75" hidden="1" customHeight="1">
      <c r="A400" s="5" t="s">
        <v>15</v>
      </c>
      <c r="B400" s="18">
        <v>6135048287</v>
      </c>
      <c r="C400" s="10" t="s">
        <v>102</v>
      </c>
      <c r="D400" s="8">
        <v>43252</v>
      </c>
      <c r="E400" s="9">
        <v>1071.992162</v>
      </c>
      <c r="F400" s="10"/>
    </row>
    <row r="401" spans="1:6" ht="15.75" hidden="1" customHeight="1">
      <c r="A401" s="5" t="s">
        <v>15</v>
      </c>
      <c r="B401" s="18">
        <v>6135048287</v>
      </c>
      <c r="C401" s="10" t="s">
        <v>102</v>
      </c>
      <c r="D401" s="8">
        <v>43282</v>
      </c>
      <c r="E401" s="9">
        <v>1071.992162</v>
      </c>
      <c r="F401" s="10"/>
    </row>
    <row r="402" spans="1:6" ht="15.75" customHeight="1">
      <c r="A402" s="33" t="s">
        <v>15</v>
      </c>
      <c r="B402" s="36">
        <v>28730828287</v>
      </c>
      <c r="C402" s="35" t="s">
        <v>105</v>
      </c>
      <c r="D402" s="8">
        <v>44593</v>
      </c>
      <c r="E402" s="19">
        <v>902.34004999999979</v>
      </c>
      <c r="F402" s="10"/>
    </row>
    <row r="403" spans="1:6" ht="15.75" customHeight="1">
      <c r="A403" s="33" t="s">
        <v>15</v>
      </c>
      <c r="B403" s="36">
        <v>1041879210</v>
      </c>
      <c r="C403" s="35" t="s">
        <v>107</v>
      </c>
      <c r="D403" s="8">
        <v>44593</v>
      </c>
      <c r="E403" s="19">
        <v>134.81389999999999</v>
      </c>
      <c r="F403" s="10"/>
    </row>
    <row r="404" spans="1:6" ht="15.75" customHeight="1">
      <c r="A404" s="33" t="s">
        <v>15</v>
      </c>
      <c r="B404" s="36">
        <v>95925490282</v>
      </c>
      <c r="C404" s="37" t="s">
        <v>109</v>
      </c>
      <c r="D404" s="8">
        <v>44593</v>
      </c>
      <c r="E404" s="19">
        <v>1213.5616499999999</v>
      </c>
      <c r="F404" s="10"/>
    </row>
    <row r="405" spans="1:6" ht="15.75" customHeight="1">
      <c r="A405" s="33" t="s">
        <v>15</v>
      </c>
      <c r="B405" s="36">
        <v>91106656253</v>
      </c>
      <c r="C405" s="37" t="s">
        <v>109</v>
      </c>
      <c r="D405" s="8">
        <v>44593</v>
      </c>
      <c r="E405" s="19">
        <v>538.36614999999995</v>
      </c>
      <c r="F405" s="10"/>
    </row>
    <row r="406" spans="1:6" ht="15.75" customHeight="1">
      <c r="A406" s="33" t="s">
        <v>15</v>
      </c>
      <c r="B406" s="39">
        <v>23673060287</v>
      </c>
      <c r="C406" s="41" t="s">
        <v>111</v>
      </c>
      <c r="D406" s="8">
        <v>44562</v>
      </c>
      <c r="E406" s="19">
        <v>53.879999999999995</v>
      </c>
      <c r="F406" s="10"/>
    </row>
    <row r="407" spans="1:6" ht="15.75" customHeight="1">
      <c r="A407" s="33" t="s">
        <v>15</v>
      </c>
      <c r="B407" s="39">
        <v>23673060287</v>
      </c>
      <c r="C407" s="41" t="s">
        <v>111</v>
      </c>
      <c r="D407" s="8">
        <v>44593</v>
      </c>
      <c r="E407" s="19">
        <v>538.36614999999995</v>
      </c>
      <c r="F407" s="10"/>
    </row>
    <row r="408" spans="1:6" ht="15.75" customHeight="1">
      <c r="A408" s="33" t="s">
        <v>15</v>
      </c>
      <c r="B408" s="36">
        <v>14702711253</v>
      </c>
      <c r="C408" s="38" t="s">
        <v>112</v>
      </c>
      <c r="D408" s="8">
        <v>44593</v>
      </c>
      <c r="E408" s="19">
        <v>1872.8619000000001</v>
      </c>
      <c r="F408" s="10"/>
    </row>
    <row r="409" spans="1:6" ht="15.75" customHeight="1">
      <c r="A409" s="33" t="s">
        <v>15</v>
      </c>
      <c r="B409" s="42">
        <v>6547877272</v>
      </c>
      <c r="C409" s="43" t="s">
        <v>113</v>
      </c>
      <c r="D409" s="8">
        <v>44593</v>
      </c>
      <c r="E409" s="19">
        <v>36.720950000000016</v>
      </c>
      <c r="F409" s="10"/>
    </row>
    <row r="410" spans="1:6" ht="15.75" customHeight="1">
      <c r="A410" s="33" t="s">
        <v>15</v>
      </c>
      <c r="B410" s="42">
        <v>5750423204</v>
      </c>
      <c r="C410" s="10" t="s">
        <v>114</v>
      </c>
      <c r="D410" s="8">
        <v>44593</v>
      </c>
      <c r="E410" s="19">
        <v>41.100950000000012</v>
      </c>
      <c r="F410" s="10"/>
    </row>
    <row r="411" spans="1:6" ht="15.75" customHeight="1">
      <c r="A411" s="33" t="s">
        <v>15</v>
      </c>
      <c r="B411" s="42">
        <v>51403277249</v>
      </c>
      <c r="C411" s="10" t="s">
        <v>115</v>
      </c>
      <c r="D411" s="8">
        <v>44593</v>
      </c>
      <c r="E411" s="19">
        <v>538.36614999999995</v>
      </c>
      <c r="F411" s="10"/>
    </row>
    <row r="412" spans="1:6" ht="15.75" customHeight="1">
      <c r="A412" s="33" t="s">
        <v>15</v>
      </c>
      <c r="B412" s="42">
        <v>2404540220</v>
      </c>
      <c r="C412" s="10" t="s">
        <v>116</v>
      </c>
      <c r="D412" s="8">
        <v>44593</v>
      </c>
      <c r="E412" s="19">
        <v>939.65339999999992</v>
      </c>
      <c r="F412" s="10"/>
    </row>
    <row r="413" spans="1:6" ht="15.75" customHeight="1">
      <c r="A413" s="33" t="s">
        <v>15</v>
      </c>
      <c r="B413" s="44">
        <v>25360949287</v>
      </c>
      <c r="C413" s="43" t="s">
        <v>117</v>
      </c>
      <c r="D413" s="8">
        <v>44562</v>
      </c>
      <c r="E413" s="19">
        <f>955.6-803.57</f>
        <v>152.02999999999997</v>
      </c>
      <c r="F413" s="10"/>
    </row>
    <row r="414" spans="1:6" ht="15.75" customHeight="1">
      <c r="A414" s="33" t="s">
        <v>15</v>
      </c>
      <c r="B414" s="44">
        <v>25360949287</v>
      </c>
      <c r="C414" s="43" t="s">
        <v>117</v>
      </c>
      <c r="D414" s="8">
        <v>44593</v>
      </c>
      <c r="E414" s="19">
        <v>936.43095000000005</v>
      </c>
      <c r="F414" s="10"/>
    </row>
    <row r="415" spans="1:6" ht="15.75" customHeight="1">
      <c r="A415" s="33" t="s">
        <v>15</v>
      </c>
      <c r="B415" s="45">
        <v>12451100206</v>
      </c>
      <c r="C415" s="46" t="s">
        <v>118</v>
      </c>
      <c r="D415" s="8">
        <v>44562</v>
      </c>
      <c r="E415" s="19">
        <v>485.65567599999997</v>
      </c>
      <c r="F415" s="10"/>
    </row>
    <row r="416" spans="1:6" ht="15.75" customHeight="1">
      <c r="A416" s="33" t="s">
        <v>15</v>
      </c>
      <c r="B416" s="45">
        <v>12451100206</v>
      </c>
      <c r="C416" s="46" t="s">
        <v>118</v>
      </c>
      <c r="D416" s="8">
        <v>44593</v>
      </c>
      <c r="E416" s="19">
        <v>936.43095000000005</v>
      </c>
      <c r="F416" s="10"/>
    </row>
    <row r="417" spans="1:6" ht="15.75" customHeight="1">
      <c r="A417" s="33" t="s">
        <v>15</v>
      </c>
      <c r="B417" s="36">
        <v>3908461200</v>
      </c>
      <c r="C417" s="38" t="s">
        <v>119</v>
      </c>
      <c r="D417" s="8">
        <v>44562</v>
      </c>
      <c r="E417" s="19">
        <f>2452.72-317.53-1721.22</f>
        <v>413.96999999999957</v>
      </c>
      <c r="F417" s="10"/>
    </row>
    <row r="418" spans="1:6" ht="15.75" customHeight="1">
      <c r="A418" s="33" t="s">
        <v>15</v>
      </c>
      <c r="B418" s="36">
        <v>3908461200</v>
      </c>
      <c r="C418" s="38" t="s">
        <v>119</v>
      </c>
      <c r="D418" s="8">
        <v>44593</v>
      </c>
      <c r="E418" s="19">
        <v>3373.3951999999999</v>
      </c>
      <c r="F418" s="10"/>
    </row>
    <row r="419" spans="1:6" ht="15.75" customHeight="1">
      <c r="A419" s="33" t="s">
        <v>15</v>
      </c>
      <c r="B419" s="33">
        <v>29307775249</v>
      </c>
      <c r="C419" s="41" t="s">
        <v>121</v>
      </c>
      <c r="D419" s="8">
        <v>44593</v>
      </c>
      <c r="E419" s="19">
        <v>1257.7319000000002</v>
      </c>
      <c r="F419" s="10"/>
    </row>
    <row r="420" spans="1:6" ht="15.75" customHeight="1">
      <c r="A420" s="33" t="s">
        <v>15</v>
      </c>
      <c r="B420" s="33">
        <v>76362264215</v>
      </c>
      <c r="C420" s="10" t="s">
        <v>122</v>
      </c>
      <c r="D420" s="8">
        <v>44593</v>
      </c>
      <c r="E420" s="19">
        <v>0.63614999999992961</v>
      </c>
      <c r="F420" s="10"/>
    </row>
    <row r="421" spans="1:6" ht="15.75" customHeight="1">
      <c r="A421" s="33" t="s">
        <v>15</v>
      </c>
      <c r="B421" s="33">
        <v>6791778253</v>
      </c>
      <c r="C421" s="10" t="s">
        <v>124</v>
      </c>
      <c r="D421" s="8">
        <v>44593</v>
      </c>
      <c r="E421" s="19">
        <v>27.057099999999991</v>
      </c>
      <c r="F421" s="10"/>
    </row>
    <row r="422" spans="1:6" ht="15.75" customHeight="1">
      <c r="A422" s="33" t="s">
        <v>15</v>
      </c>
      <c r="B422" s="33">
        <v>95724850249</v>
      </c>
      <c r="C422" s="10" t="s">
        <v>126</v>
      </c>
      <c r="D422" s="8">
        <v>44593</v>
      </c>
      <c r="E422" s="19">
        <v>538.36614999999995</v>
      </c>
      <c r="F422" s="10"/>
    </row>
    <row r="423" spans="1:6" ht="15.75" hidden="1" customHeight="1">
      <c r="A423" s="33" t="s">
        <v>15</v>
      </c>
      <c r="B423" s="36">
        <v>3156937207</v>
      </c>
      <c r="C423" s="62" t="s">
        <v>127</v>
      </c>
      <c r="D423" s="8">
        <v>44444</v>
      </c>
      <c r="E423" s="19">
        <v>414.44830000000002</v>
      </c>
      <c r="F423" s="10"/>
    </row>
    <row r="424" spans="1:6" ht="15.75" hidden="1" customHeight="1">
      <c r="A424" s="33" t="s">
        <v>15</v>
      </c>
      <c r="B424" s="36">
        <v>3156937207</v>
      </c>
      <c r="C424" s="62" t="s">
        <v>127</v>
      </c>
      <c r="D424" s="8">
        <v>44474</v>
      </c>
      <c r="E424" s="19">
        <v>414.44830000000002</v>
      </c>
      <c r="F424" s="10"/>
    </row>
    <row r="425" spans="1:6" ht="15.75" customHeight="1">
      <c r="A425" s="33" t="s">
        <v>15</v>
      </c>
      <c r="B425" s="36">
        <v>2615266268</v>
      </c>
      <c r="C425" s="35" t="s">
        <v>129</v>
      </c>
      <c r="D425" s="8">
        <v>44593</v>
      </c>
      <c r="E425" s="19">
        <v>1566.3596500000003</v>
      </c>
      <c r="F425" s="10"/>
    </row>
    <row r="426" spans="1:6" ht="15.75" customHeight="1">
      <c r="A426" s="33" t="s">
        <v>15</v>
      </c>
      <c r="B426" s="36">
        <v>287652220</v>
      </c>
      <c r="C426" s="43" t="s">
        <v>130</v>
      </c>
      <c r="D426" s="8">
        <v>44562</v>
      </c>
      <c r="E426" s="19">
        <f>955.6-860.04</f>
        <v>95.560000000000059</v>
      </c>
      <c r="F426" s="10"/>
    </row>
    <row r="427" spans="1:6" ht="15.75" customHeight="1">
      <c r="A427" s="33" t="s">
        <v>15</v>
      </c>
      <c r="B427" s="36">
        <v>287652220</v>
      </c>
      <c r="C427" s="43" t="s">
        <v>130</v>
      </c>
      <c r="D427" s="8">
        <v>44593</v>
      </c>
      <c r="E427" s="19">
        <v>936.43095000000005</v>
      </c>
      <c r="F427" s="10"/>
    </row>
    <row r="428" spans="1:6" ht="15.75" customHeight="1">
      <c r="A428" s="33" t="s">
        <v>15</v>
      </c>
      <c r="B428" s="33">
        <v>5755743215</v>
      </c>
      <c r="C428" s="10" t="s">
        <v>131</v>
      </c>
      <c r="D428" s="8">
        <v>44593</v>
      </c>
      <c r="E428" s="19">
        <v>936.43095000000005</v>
      </c>
      <c r="F428" s="10"/>
    </row>
    <row r="429" spans="1:6" ht="15.75" customHeight="1">
      <c r="A429" s="33" t="s">
        <v>15</v>
      </c>
      <c r="B429" s="33">
        <v>8570590253</v>
      </c>
      <c r="C429" s="10" t="s">
        <v>132</v>
      </c>
      <c r="D429" s="8">
        <v>44593</v>
      </c>
      <c r="E429" s="19">
        <v>538.36614999999995</v>
      </c>
      <c r="F429" s="10"/>
    </row>
    <row r="430" spans="1:6" ht="15.75" customHeight="1">
      <c r="A430" s="33" t="s">
        <v>15</v>
      </c>
      <c r="B430" s="33">
        <v>87810760297</v>
      </c>
      <c r="C430" s="10" t="s">
        <v>133</v>
      </c>
      <c r="D430" s="8">
        <v>44593</v>
      </c>
      <c r="E430" s="19">
        <v>207.66614999999996</v>
      </c>
      <c r="F430" s="10"/>
    </row>
    <row r="431" spans="1:6" ht="15.75" customHeight="1">
      <c r="A431" s="33" t="s">
        <v>15</v>
      </c>
      <c r="B431" s="33">
        <v>2455862291</v>
      </c>
      <c r="C431" s="10" t="s">
        <v>134</v>
      </c>
      <c r="D431" s="8">
        <v>44593</v>
      </c>
      <c r="E431" s="19">
        <v>538.36614999999995</v>
      </c>
      <c r="F431" s="10"/>
    </row>
    <row r="432" spans="1:6" ht="15.75" customHeight="1">
      <c r="A432" s="33" t="s">
        <v>15</v>
      </c>
      <c r="B432" s="33">
        <v>780405234</v>
      </c>
      <c r="C432" s="10" t="s">
        <v>135</v>
      </c>
      <c r="D432" s="8">
        <v>44593</v>
      </c>
      <c r="E432" s="19">
        <v>1611.62645</v>
      </c>
      <c r="F432" s="10"/>
    </row>
    <row r="433" spans="1:6" ht="15.75" customHeight="1">
      <c r="A433" s="33" t="s">
        <v>15</v>
      </c>
      <c r="B433" s="33">
        <v>47733896215</v>
      </c>
      <c r="C433" s="10" t="s">
        <v>136</v>
      </c>
      <c r="D433" s="8">
        <v>44593</v>
      </c>
      <c r="E433" s="19">
        <v>186.50389999999993</v>
      </c>
      <c r="F433" s="10"/>
    </row>
    <row r="434" spans="1:6" ht="15.75" customHeight="1">
      <c r="A434" s="33" t="s">
        <v>15</v>
      </c>
      <c r="B434" s="33">
        <v>4621360272</v>
      </c>
      <c r="C434" s="10" t="s">
        <v>137</v>
      </c>
      <c r="D434" s="8">
        <v>44593</v>
      </c>
      <c r="E434" s="19">
        <v>203.70614999999992</v>
      </c>
      <c r="F434" s="10"/>
    </row>
    <row r="435" spans="1:6" ht="15.75" hidden="1" customHeight="1">
      <c r="A435" s="33" t="s">
        <v>15</v>
      </c>
      <c r="B435" s="48">
        <v>98541749215</v>
      </c>
      <c r="C435" s="85" t="s">
        <v>139</v>
      </c>
      <c r="D435" s="8">
        <v>44232</v>
      </c>
      <c r="E435" s="19">
        <f>485.2995681408+304.33+304.33</f>
        <v>1093.9595681408</v>
      </c>
      <c r="F435" s="10"/>
    </row>
    <row r="436" spans="1:6" ht="15.75" customHeight="1">
      <c r="A436" s="33" t="s">
        <v>15</v>
      </c>
      <c r="B436" s="33">
        <v>76558282291</v>
      </c>
      <c r="C436" s="10" t="s">
        <v>142</v>
      </c>
      <c r="D436" s="8">
        <v>44593</v>
      </c>
      <c r="E436" s="19">
        <v>723.77760000000001</v>
      </c>
      <c r="F436" s="10"/>
    </row>
    <row r="437" spans="1:6" ht="15.75" customHeight="1">
      <c r="A437" s="33" t="s">
        <v>15</v>
      </c>
      <c r="B437" s="33">
        <v>74756729215</v>
      </c>
      <c r="C437" s="10" t="s">
        <v>143</v>
      </c>
      <c r="D437" s="8">
        <v>44593</v>
      </c>
      <c r="E437" s="19">
        <v>538.36614999999995</v>
      </c>
      <c r="F437" s="10"/>
    </row>
    <row r="438" spans="1:6" ht="15.75" customHeight="1">
      <c r="A438" s="33" t="s">
        <v>15</v>
      </c>
      <c r="B438" s="33">
        <v>58392963253</v>
      </c>
      <c r="C438" s="10" t="s">
        <v>144</v>
      </c>
      <c r="D438" s="8">
        <v>44593</v>
      </c>
      <c r="E438" s="19">
        <v>1751.9277999999997</v>
      </c>
      <c r="F438" s="10"/>
    </row>
    <row r="439" spans="1:6" ht="15.75" customHeight="1">
      <c r="A439" s="33" t="s">
        <v>15</v>
      </c>
      <c r="B439" s="33">
        <v>12249882215</v>
      </c>
      <c r="C439" s="10" t="s">
        <v>145</v>
      </c>
      <c r="D439" s="8">
        <v>44593</v>
      </c>
      <c r="E439" s="19">
        <v>1686.6976</v>
      </c>
      <c r="F439" s="10"/>
    </row>
    <row r="440" spans="1:6" ht="15.75" customHeight="1">
      <c r="A440" s="33" t="s">
        <v>15</v>
      </c>
      <c r="B440" s="42">
        <v>62886517291</v>
      </c>
      <c r="C440" s="10" t="s">
        <v>147</v>
      </c>
      <c r="D440" s="8">
        <v>44593</v>
      </c>
      <c r="E440" s="19">
        <v>5.3261499999999842</v>
      </c>
      <c r="F440" s="10"/>
    </row>
    <row r="441" spans="1:6" ht="15.75" customHeight="1">
      <c r="A441" s="33" t="s">
        <v>15</v>
      </c>
      <c r="B441" s="42">
        <v>31912478234</v>
      </c>
      <c r="C441" s="10" t="s">
        <v>148</v>
      </c>
      <c r="D441" s="8">
        <v>44593</v>
      </c>
      <c r="E441" s="19">
        <v>140.79614999999995</v>
      </c>
      <c r="F441" s="10"/>
    </row>
    <row r="442" spans="1:6" ht="15.75" customHeight="1">
      <c r="A442" s="33" t="s">
        <v>15</v>
      </c>
      <c r="B442" s="42">
        <v>7109849287</v>
      </c>
      <c r="C442" s="10" t="s">
        <v>149</v>
      </c>
      <c r="D442" s="8">
        <v>44593</v>
      </c>
      <c r="E442" s="19">
        <v>145.0119000000002</v>
      </c>
      <c r="F442" s="10"/>
    </row>
    <row r="443" spans="1:6" ht="15.75" customHeight="1">
      <c r="A443" s="33" t="s">
        <v>15</v>
      </c>
      <c r="B443" s="44">
        <v>4363728272</v>
      </c>
      <c r="C443" s="35" t="s">
        <v>151</v>
      </c>
      <c r="D443" s="8">
        <v>44562</v>
      </c>
      <c r="E443" s="19">
        <f>1911.2-373.72-955.6</f>
        <v>581.88</v>
      </c>
      <c r="F443" s="10"/>
    </row>
    <row r="444" spans="1:6" ht="15.75" customHeight="1">
      <c r="A444" s="33" t="s">
        <v>15</v>
      </c>
      <c r="B444" s="44">
        <v>4363728272</v>
      </c>
      <c r="C444" s="35" t="s">
        <v>151</v>
      </c>
      <c r="D444" s="8">
        <v>44593</v>
      </c>
      <c r="E444" s="19">
        <v>1872.8619000000001</v>
      </c>
      <c r="F444" s="10"/>
    </row>
    <row r="445" spans="1:6" ht="15.75" customHeight="1">
      <c r="A445" s="33" t="s">
        <v>15</v>
      </c>
      <c r="B445" s="36">
        <v>1369886870</v>
      </c>
      <c r="C445" s="51" t="s">
        <v>152</v>
      </c>
      <c r="D445" s="8">
        <v>44593</v>
      </c>
      <c r="E445" s="19">
        <v>25.780950000000075</v>
      </c>
      <c r="F445" s="10"/>
    </row>
    <row r="446" spans="1:6" ht="15.75" customHeight="1">
      <c r="A446" s="33" t="s">
        <v>15</v>
      </c>
      <c r="B446" s="36">
        <v>6336426220</v>
      </c>
      <c r="C446" s="43" t="s">
        <v>153</v>
      </c>
      <c r="D446" s="8">
        <v>44562</v>
      </c>
      <c r="E446" s="19">
        <f>955.6-868.98</f>
        <v>86.62</v>
      </c>
      <c r="F446" s="10"/>
    </row>
    <row r="447" spans="1:6" ht="15.75" customHeight="1">
      <c r="A447" s="33" t="s">
        <v>15</v>
      </c>
      <c r="B447" s="36">
        <v>6336426220</v>
      </c>
      <c r="C447" s="43" t="s">
        <v>153</v>
      </c>
      <c r="D447" s="8">
        <v>44593</v>
      </c>
      <c r="E447" s="19">
        <v>936.43095000000005</v>
      </c>
      <c r="F447" s="10"/>
    </row>
    <row r="448" spans="1:6" ht="15.75" customHeight="1">
      <c r="A448" s="33" t="s">
        <v>15</v>
      </c>
      <c r="B448" s="36">
        <v>7644736204</v>
      </c>
      <c r="C448" s="35" t="s">
        <v>154</v>
      </c>
      <c r="D448" s="8">
        <v>44593</v>
      </c>
      <c r="E448" s="19">
        <v>60.111900000000105</v>
      </c>
      <c r="F448" s="10"/>
    </row>
    <row r="449" spans="1:6" ht="15.75" customHeight="1">
      <c r="A449" s="33" t="s">
        <v>15</v>
      </c>
      <c r="B449" s="36">
        <v>2906821268</v>
      </c>
      <c r="C449" s="35" t="s">
        <v>156</v>
      </c>
      <c r="D449" s="8">
        <v>44593</v>
      </c>
      <c r="E449" s="19">
        <v>862.51190000000008</v>
      </c>
      <c r="F449" s="10"/>
    </row>
    <row r="450" spans="1:6" ht="15.75" customHeight="1">
      <c r="A450" s="33" t="s">
        <v>15</v>
      </c>
      <c r="B450" s="36">
        <v>24854794291</v>
      </c>
      <c r="C450" s="43" t="s">
        <v>157</v>
      </c>
      <c r="D450" s="8">
        <v>44593</v>
      </c>
      <c r="E450" s="19">
        <v>346.38614999999993</v>
      </c>
      <c r="F450" s="10"/>
    </row>
    <row r="451" spans="1:6" ht="15.75" customHeight="1">
      <c r="A451" s="33" t="s">
        <v>15</v>
      </c>
      <c r="B451" s="42">
        <v>68367422287</v>
      </c>
      <c r="C451" s="53" t="s">
        <v>159</v>
      </c>
      <c r="D451" s="8">
        <v>44593</v>
      </c>
      <c r="E451" s="19">
        <v>538.36614999999995</v>
      </c>
      <c r="F451" s="10"/>
    </row>
    <row r="452" spans="1:6" ht="15.75" customHeight="1">
      <c r="A452" s="33" t="s">
        <v>15</v>
      </c>
      <c r="B452" s="54">
        <v>87599457291</v>
      </c>
      <c r="C452" s="55" t="s">
        <v>160</v>
      </c>
      <c r="D452" s="8">
        <v>44593</v>
      </c>
      <c r="E452" s="19">
        <v>875.96389999999997</v>
      </c>
      <c r="F452" s="10"/>
    </row>
    <row r="453" spans="1:6" ht="15.75" customHeight="1">
      <c r="A453" s="33" t="s">
        <v>15</v>
      </c>
      <c r="B453" s="33">
        <v>45970955353</v>
      </c>
      <c r="C453" s="10" t="s">
        <v>163</v>
      </c>
      <c r="D453" s="8">
        <v>44593</v>
      </c>
      <c r="E453" s="19">
        <v>368.84095000000002</v>
      </c>
      <c r="F453" s="10"/>
    </row>
    <row r="454" spans="1:6" ht="15.75" customHeight="1">
      <c r="A454" s="33" t="s">
        <v>15</v>
      </c>
      <c r="B454" s="33">
        <v>3329836253</v>
      </c>
      <c r="C454" s="10" t="s">
        <v>164</v>
      </c>
      <c r="D454" s="8">
        <v>44593</v>
      </c>
      <c r="E454" s="19">
        <v>572.81190000000015</v>
      </c>
      <c r="F454" s="10"/>
    </row>
    <row r="455" spans="1:6" ht="15.75" customHeight="1">
      <c r="A455" s="33" t="s">
        <v>15</v>
      </c>
      <c r="B455" s="33">
        <v>1551302268</v>
      </c>
      <c r="C455" s="10" t="s">
        <v>165</v>
      </c>
      <c r="D455" s="8">
        <v>44593</v>
      </c>
      <c r="E455" s="19">
        <v>936.43095000000005</v>
      </c>
      <c r="F455" s="10"/>
    </row>
    <row r="456" spans="1:6" ht="15.75" customHeight="1">
      <c r="A456" s="33" t="s">
        <v>15</v>
      </c>
      <c r="B456" s="33">
        <v>1496174291</v>
      </c>
      <c r="C456" s="10" t="s">
        <v>167</v>
      </c>
      <c r="D456" s="8">
        <v>44593</v>
      </c>
      <c r="E456" s="19">
        <v>718.52190000000019</v>
      </c>
      <c r="F456" s="10"/>
    </row>
    <row r="457" spans="1:6" ht="15.75" customHeight="1">
      <c r="A457" s="33" t="s">
        <v>15</v>
      </c>
      <c r="B457" s="33">
        <v>83607811253</v>
      </c>
      <c r="C457" s="10" t="s">
        <v>169</v>
      </c>
      <c r="D457" s="8">
        <v>44593</v>
      </c>
      <c r="E457" s="19">
        <v>538.36614999999995</v>
      </c>
      <c r="F457" s="10"/>
    </row>
    <row r="458" spans="1:6" ht="15.75" customHeight="1">
      <c r="A458" s="33" t="s">
        <v>15</v>
      </c>
      <c r="B458" s="33">
        <v>62952013268</v>
      </c>
      <c r="C458" s="10" t="s">
        <v>171</v>
      </c>
      <c r="D458" s="8">
        <v>44593</v>
      </c>
      <c r="E458" s="19">
        <v>503.64095000000003</v>
      </c>
      <c r="F458" s="10"/>
    </row>
    <row r="459" spans="1:6" ht="15.75" customHeight="1">
      <c r="A459" s="33" t="s">
        <v>15</v>
      </c>
      <c r="B459" s="33">
        <v>72771550253</v>
      </c>
      <c r="C459" s="10" t="s">
        <v>172</v>
      </c>
      <c r="D459" s="8">
        <v>44593</v>
      </c>
      <c r="E459" s="19">
        <v>1076.7322999999999</v>
      </c>
      <c r="F459" s="10"/>
    </row>
    <row r="460" spans="1:6" ht="15.75" customHeight="1">
      <c r="A460" s="33" t="s">
        <v>15</v>
      </c>
      <c r="B460" s="33">
        <v>41255330406</v>
      </c>
      <c r="C460" s="10" t="s">
        <v>173</v>
      </c>
      <c r="D460" s="8">
        <v>44593</v>
      </c>
      <c r="E460" s="19">
        <v>1076.7322999999999</v>
      </c>
      <c r="F460" s="10"/>
    </row>
    <row r="461" spans="1:6" ht="15.75" customHeight="1">
      <c r="A461" s="33" t="s">
        <v>15</v>
      </c>
      <c r="B461" s="36">
        <v>7258801200</v>
      </c>
      <c r="C461" s="35" t="s">
        <v>176</v>
      </c>
      <c r="D461" s="8">
        <v>44593</v>
      </c>
      <c r="E461" s="19">
        <v>818.84229999999991</v>
      </c>
      <c r="F461" s="10"/>
    </row>
    <row r="462" spans="1:6" ht="15.75" customHeight="1">
      <c r="A462" s="33" t="s">
        <v>15</v>
      </c>
      <c r="B462" s="36">
        <v>2504561253</v>
      </c>
      <c r="C462" s="35" t="s">
        <v>177</v>
      </c>
      <c r="D462" s="8">
        <v>44593</v>
      </c>
      <c r="E462" s="19">
        <v>100.29190000000017</v>
      </c>
      <c r="F462" s="10"/>
    </row>
    <row r="463" spans="1:6" ht="15.75" customHeight="1">
      <c r="A463" s="33" t="s">
        <v>15</v>
      </c>
      <c r="B463" s="45">
        <v>435619268</v>
      </c>
      <c r="C463" s="10" t="s">
        <v>178</v>
      </c>
      <c r="D463" s="8">
        <v>44562</v>
      </c>
      <c r="E463" s="19">
        <v>946.01550750000001</v>
      </c>
      <c r="F463" s="10"/>
    </row>
    <row r="464" spans="1:6" ht="15.75" customHeight="1">
      <c r="A464" s="33" t="s">
        <v>15</v>
      </c>
      <c r="B464" s="45">
        <v>435619268</v>
      </c>
      <c r="C464" s="10" t="s">
        <v>178</v>
      </c>
      <c r="D464" s="8">
        <v>44593</v>
      </c>
      <c r="E464" s="19">
        <v>936.43095000000005</v>
      </c>
      <c r="F464" s="10"/>
    </row>
    <row r="465" spans="1:6" ht="15.75" customHeight="1">
      <c r="A465" s="33" t="s">
        <v>15</v>
      </c>
      <c r="B465" s="56">
        <v>3608232206</v>
      </c>
      <c r="C465" s="10" t="s">
        <v>179</v>
      </c>
      <c r="D465" s="8">
        <v>44593</v>
      </c>
      <c r="E465" s="19">
        <v>1274.0287000000001</v>
      </c>
      <c r="F465" s="10"/>
    </row>
    <row r="466" spans="1:6" ht="15.75" hidden="1" customHeight="1">
      <c r="A466" s="33" t="s">
        <v>15</v>
      </c>
      <c r="B466" s="36">
        <v>2775625207</v>
      </c>
      <c r="C466" s="60" t="s">
        <v>182</v>
      </c>
      <c r="D466" s="8">
        <v>44321</v>
      </c>
      <c r="E466" s="19">
        <v>207.56288099999998</v>
      </c>
      <c r="F466" s="10"/>
    </row>
    <row r="467" spans="1:6" ht="15.75" hidden="1" customHeight="1">
      <c r="A467" s="33" t="s">
        <v>15</v>
      </c>
      <c r="B467" s="36">
        <v>2775625207</v>
      </c>
      <c r="C467" s="60" t="s">
        <v>182</v>
      </c>
      <c r="D467" s="8">
        <v>44352</v>
      </c>
      <c r="E467" s="19">
        <v>382.08288099999999</v>
      </c>
      <c r="F467" s="10"/>
    </row>
    <row r="468" spans="1:6" ht="15.75" hidden="1" customHeight="1">
      <c r="A468" s="33" t="s">
        <v>15</v>
      </c>
      <c r="B468" s="36">
        <v>2775625207</v>
      </c>
      <c r="C468" s="60" t="s">
        <v>182</v>
      </c>
      <c r="D468" s="8">
        <v>44382</v>
      </c>
      <c r="E468" s="19">
        <v>382.08288099999999</v>
      </c>
      <c r="F468" s="10"/>
    </row>
    <row r="469" spans="1:6" ht="15.75" hidden="1" customHeight="1">
      <c r="A469" s="33" t="s">
        <v>15</v>
      </c>
      <c r="B469" s="39">
        <v>43117090215</v>
      </c>
      <c r="C469" s="10" t="s">
        <v>183</v>
      </c>
      <c r="D469" s="8">
        <v>43983</v>
      </c>
      <c r="E469" s="19">
        <v>1367.5794329999999</v>
      </c>
      <c r="F469" s="10"/>
    </row>
    <row r="470" spans="1:6" ht="15.75" hidden="1" customHeight="1">
      <c r="A470" s="33" t="s">
        <v>15</v>
      </c>
      <c r="B470" s="39">
        <v>43117090215</v>
      </c>
      <c r="C470" s="10" t="s">
        <v>183</v>
      </c>
      <c r="D470" s="8">
        <v>44013</v>
      </c>
      <c r="E470" s="19">
        <v>1367.5794329999999</v>
      </c>
      <c r="F470" s="10"/>
    </row>
    <row r="471" spans="1:6" ht="15.75" customHeight="1">
      <c r="A471" s="33" t="s">
        <v>15</v>
      </c>
      <c r="B471" s="33">
        <v>38458730944</v>
      </c>
      <c r="C471" s="10" t="s">
        <v>184</v>
      </c>
      <c r="D471" s="8">
        <v>44593</v>
      </c>
      <c r="E471" s="19">
        <v>936.43190000000016</v>
      </c>
      <c r="F471" s="10"/>
    </row>
    <row r="472" spans="1:6" ht="15.75" customHeight="1">
      <c r="A472" s="33" t="s">
        <v>15</v>
      </c>
      <c r="B472" s="33">
        <v>16579518200</v>
      </c>
      <c r="C472" s="10" t="s">
        <v>185</v>
      </c>
      <c r="D472" s="8">
        <v>44593</v>
      </c>
      <c r="E472" s="19">
        <v>107.11389999999994</v>
      </c>
      <c r="F472" s="10"/>
    </row>
    <row r="473" spans="1:6" ht="15.75" customHeight="1">
      <c r="A473" s="33" t="s">
        <v>15</v>
      </c>
      <c r="B473" s="33">
        <v>3354547200</v>
      </c>
      <c r="C473" s="10" t="s">
        <v>186</v>
      </c>
      <c r="D473" s="8">
        <v>44593</v>
      </c>
      <c r="E473" s="19">
        <v>478.11004999999977</v>
      </c>
      <c r="F473" s="10"/>
    </row>
    <row r="474" spans="1:6" ht="15.75" customHeight="1">
      <c r="A474" s="33" t="s">
        <v>15</v>
      </c>
      <c r="B474" s="33">
        <v>10925589268</v>
      </c>
      <c r="C474" s="10" t="s">
        <v>187</v>
      </c>
      <c r="D474" s="8">
        <v>44593</v>
      </c>
      <c r="E474" s="19">
        <v>206.42020000000002</v>
      </c>
      <c r="F474" s="10"/>
    </row>
    <row r="475" spans="1:6" ht="15.75" customHeight="1">
      <c r="A475" s="33" t="s">
        <v>15</v>
      </c>
      <c r="B475" s="33">
        <v>2350661253</v>
      </c>
      <c r="C475" s="10" t="s">
        <v>188</v>
      </c>
      <c r="D475" s="8">
        <v>44593</v>
      </c>
      <c r="E475" s="19">
        <v>26.321900000000142</v>
      </c>
      <c r="F475" s="10"/>
    </row>
    <row r="476" spans="1:6" ht="15.75" customHeight="1">
      <c r="A476" s="33" t="s">
        <v>15</v>
      </c>
      <c r="B476" s="33">
        <v>23740272287</v>
      </c>
      <c r="C476" s="10" t="s">
        <v>191</v>
      </c>
      <c r="D476" s="8">
        <v>44593</v>
      </c>
      <c r="E476" s="19">
        <v>37.116149999999948</v>
      </c>
      <c r="F476" s="10"/>
    </row>
    <row r="477" spans="1:6" ht="15.75" customHeight="1">
      <c r="A477" s="33" t="s">
        <v>15</v>
      </c>
      <c r="B477" s="36">
        <v>26705850272</v>
      </c>
      <c r="C477" s="38" t="s">
        <v>193</v>
      </c>
      <c r="D477" s="8">
        <v>44562</v>
      </c>
      <c r="E477" s="19">
        <v>422.93211000000002</v>
      </c>
      <c r="F477" s="10"/>
    </row>
    <row r="478" spans="1:6" ht="15.75" customHeight="1">
      <c r="A478" s="33" t="s">
        <v>15</v>
      </c>
      <c r="B478" s="36">
        <v>23579447220</v>
      </c>
      <c r="C478" s="35" t="s">
        <v>196</v>
      </c>
      <c r="D478" s="8">
        <v>44593</v>
      </c>
      <c r="E478" s="19">
        <v>1076.7322999999999</v>
      </c>
      <c r="F478" s="10"/>
    </row>
    <row r="479" spans="1:6" ht="15.75" hidden="1" customHeight="1">
      <c r="A479" s="33" t="s">
        <v>15</v>
      </c>
      <c r="B479" s="45">
        <v>77337654200</v>
      </c>
      <c r="C479" s="60" t="s">
        <v>198</v>
      </c>
      <c r="D479" s="8">
        <v>44474</v>
      </c>
      <c r="E479" s="19">
        <v>660.42038524999998</v>
      </c>
      <c r="F479" s="10"/>
    </row>
    <row r="480" spans="1:6" ht="15.75" hidden="1" customHeight="1">
      <c r="A480" s="33" t="s">
        <v>15</v>
      </c>
      <c r="B480" s="45">
        <v>77337654200</v>
      </c>
      <c r="C480" s="60" t="s">
        <v>198</v>
      </c>
      <c r="D480" s="8">
        <v>44505</v>
      </c>
      <c r="E480" s="19">
        <v>660.42038524999998</v>
      </c>
      <c r="F480" s="10"/>
    </row>
    <row r="481" spans="1:6" ht="15.75" customHeight="1">
      <c r="A481" s="33" t="s">
        <v>15</v>
      </c>
      <c r="B481" s="36">
        <v>28684958268</v>
      </c>
      <c r="C481" s="57" t="s">
        <v>199</v>
      </c>
      <c r="D481" s="8">
        <v>44593</v>
      </c>
      <c r="E481" s="19">
        <v>424.53614999999996</v>
      </c>
      <c r="F481" s="10"/>
    </row>
    <row r="482" spans="1:6" ht="15.75" customHeight="1">
      <c r="A482" s="33" t="s">
        <v>15</v>
      </c>
      <c r="B482" s="36">
        <v>62051199272</v>
      </c>
      <c r="C482" s="43" t="s">
        <v>200</v>
      </c>
      <c r="D482" s="8">
        <v>44593</v>
      </c>
      <c r="E482" s="19">
        <v>59.920950000000062</v>
      </c>
      <c r="F482" s="10"/>
    </row>
    <row r="483" spans="1:6" ht="15.75" customHeight="1">
      <c r="A483" s="33" t="s">
        <v>15</v>
      </c>
      <c r="B483" s="36">
        <v>15660842291</v>
      </c>
      <c r="C483" s="35" t="s">
        <v>202</v>
      </c>
      <c r="D483" s="8">
        <v>44593</v>
      </c>
      <c r="E483" s="19">
        <v>172.90229999999997</v>
      </c>
      <c r="F483" s="10"/>
    </row>
    <row r="484" spans="1:6" ht="15.75" customHeight="1">
      <c r="A484" s="33" t="s">
        <v>15</v>
      </c>
      <c r="B484" s="58">
        <v>39236005268</v>
      </c>
      <c r="C484" s="38" t="s">
        <v>205</v>
      </c>
      <c r="D484" s="8">
        <v>44593</v>
      </c>
      <c r="E484" s="19">
        <v>192.38954999999987</v>
      </c>
      <c r="F484" s="10"/>
    </row>
    <row r="485" spans="1:6" ht="15.75" customHeight="1">
      <c r="A485" s="33" t="s">
        <v>15</v>
      </c>
      <c r="B485" s="59">
        <v>8792275249</v>
      </c>
      <c r="C485" s="10" t="s">
        <v>207</v>
      </c>
      <c r="D485" s="8">
        <v>44593</v>
      </c>
      <c r="E485" s="19">
        <v>399.83095000000003</v>
      </c>
      <c r="F485" s="10"/>
    </row>
    <row r="486" spans="1:6" ht="15.75" hidden="1" customHeight="1">
      <c r="A486" s="33" t="s">
        <v>15</v>
      </c>
      <c r="B486" s="44">
        <v>8258376268</v>
      </c>
      <c r="C486" s="83" t="s">
        <v>210</v>
      </c>
      <c r="D486" s="8">
        <v>44260</v>
      </c>
      <c r="E486" s="19">
        <v>1726.5806777442665</v>
      </c>
      <c r="F486" s="10"/>
    </row>
    <row r="487" spans="1:6" ht="15.75" customHeight="1">
      <c r="A487" s="33" t="s">
        <v>15</v>
      </c>
      <c r="B487" s="36">
        <v>4201787249</v>
      </c>
      <c r="C487" s="35" t="s">
        <v>211</v>
      </c>
      <c r="D487" s="8">
        <v>44593</v>
      </c>
      <c r="E487" s="19">
        <v>1467.7119000000002</v>
      </c>
      <c r="F487" s="10"/>
    </row>
    <row r="488" spans="1:6" ht="15.75" customHeight="1">
      <c r="A488" s="33" t="s">
        <v>15</v>
      </c>
      <c r="B488" s="33">
        <v>3190609268</v>
      </c>
      <c r="C488" s="10" t="s">
        <v>216</v>
      </c>
      <c r="D488" s="8">
        <v>44593</v>
      </c>
      <c r="E488" s="19">
        <v>17.195200000000114</v>
      </c>
      <c r="F488" s="10"/>
    </row>
    <row r="489" spans="1:6" ht="15.75" customHeight="1">
      <c r="A489" s="33" t="s">
        <v>15</v>
      </c>
      <c r="B489" s="44">
        <v>4916395204</v>
      </c>
      <c r="C489" s="51" t="s">
        <v>217</v>
      </c>
      <c r="D489" s="8">
        <v>44562</v>
      </c>
      <c r="E489" s="19">
        <v>955.60013000000015</v>
      </c>
      <c r="F489" s="10"/>
    </row>
    <row r="490" spans="1:6" ht="15.75" customHeight="1">
      <c r="A490" s="33" t="s">
        <v>15</v>
      </c>
      <c r="B490" s="44">
        <v>4916395204</v>
      </c>
      <c r="C490" s="51" t="s">
        <v>217</v>
      </c>
      <c r="D490" s="8">
        <v>44593</v>
      </c>
      <c r="E490" s="19">
        <v>1872.8619000000001</v>
      </c>
      <c r="F490" s="10"/>
    </row>
    <row r="491" spans="1:6" ht="15.75" customHeight="1">
      <c r="A491" s="33" t="s">
        <v>15</v>
      </c>
      <c r="B491" s="36">
        <v>1308734204</v>
      </c>
      <c r="C491" s="43" t="s">
        <v>218</v>
      </c>
      <c r="D491" s="8">
        <v>44593</v>
      </c>
      <c r="E491" s="19">
        <v>130.14095000000009</v>
      </c>
      <c r="F491" s="10"/>
    </row>
    <row r="492" spans="1:6" ht="15.75" customHeight="1">
      <c r="A492" s="33" t="s">
        <v>15</v>
      </c>
      <c r="B492" s="33">
        <v>1642804215</v>
      </c>
      <c r="C492" s="10" t="s">
        <v>220</v>
      </c>
      <c r="D492" s="8">
        <v>44593</v>
      </c>
      <c r="E492" s="19">
        <v>227.27614999999997</v>
      </c>
      <c r="F492" s="10"/>
    </row>
    <row r="493" spans="1:6" ht="15.75" customHeight="1">
      <c r="A493" s="33" t="s">
        <v>15</v>
      </c>
      <c r="B493" s="33">
        <v>43135447391</v>
      </c>
      <c r="C493" s="10" t="s">
        <v>221</v>
      </c>
      <c r="D493" s="8">
        <v>44593</v>
      </c>
      <c r="E493" s="19">
        <v>224.96614999999997</v>
      </c>
      <c r="F493" s="10"/>
    </row>
    <row r="494" spans="1:6" ht="15.75" customHeight="1">
      <c r="A494" s="33" t="s">
        <v>15</v>
      </c>
      <c r="B494" s="33">
        <v>81339747200</v>
      </c>
      <c r="C494" s="10" t="s">
        <v>222</v>
      </c>
      <c r="D494" s="8">
        <v>44593</v>
      </c>
      <c r="E494" s="19">
        <v>66.126149999999939</v>
      </c>
      <c r="F494" s="10"/>
    </row>
    <row r="495" spans="1:6" ht="15.75" customHeight="1">
      <c r="A495" s="33" t="s">
        <v>15</v>
      </c>
      <c r="B495" s="39">
        <v>5708303204</v>
      </c>
      <c r="C495" s="40" t="s">
        <v>225</v>
      </c>
      <c r="D495" s="8">
        <v>44593</v>
      </c>
      <c r="E495" s="19">
        <v>1495.6476</v>
      </c>
      <c r="F495" s="10"/>
    </row>
    <row r="496" spans="1:6" ht="15.75" customHeight="1">
      <c r="A496" s="33" t="s">
        <v>15</v>
      </c>
      <c r="B496" s="33">
        <v>25050664349</v>
      </c>
      <c r="C496" s="10" t="s">
        <v>228</v>
      </c>
      <c r="D496" s="8">
        <v>44593</v>
      </c>
      <c r="E496" s="19">
        <v>936.43095000000005</v>
      </c>
      <c r="F496" s="10"/>
    </row>
    <row r="497" spans="1:6" ht="15.75" hidden="1" customHeight="1">
      <c r="A497" s="33" t="s">
        <v>15</v>
      </c>
      <c r="B497" s="36">
        <v>5521802894</v>
      </c>
      <c r="C497" s="61" t="s">
        <v>229</v>
      </c>
      <c r="D497" s="8">
        <v>44474</v>
      </c>
      <c r="E497" s="19">
        <v>486.32</v>
      </c>
      <c r="F497" s="10"/>
    </row>
    <row r="498" spans="1:6" ht="15.75" hidden="1" customHeight="1">
      <c r="A498" s="33" t="s">
        <v>15</v>
      </c>
      <c r="B498" s="36">
        <v>5521802894</v>
      </c>
      <c r="C498" s="61" t="s">
        <v>229</v>
      </c>
      <c r="D498" s="8">
        <v>44505</v>
      </c>
      <c r="E498" s="19">
        <v>936.43095000000005</v>
      </c>
      <c r="F498" s="10"/>
    </row>
    <row r="499" spans="1:6" ht="15.75" customHeight="1">
      <c r="A499" s="33" t="s">
        <v>15</v>
      </c>
      <c r="B499" s="44">
        <v>10561447268</v>
      </c>
      <c r="C499" s="43" t="s">
        <v>230</v>
      </c>
      <c r="D499" s="8">
        <v>44562</v>
      </c>
      <c r="E499" s="19">
        <f>1911.2-472.66</f>
        <v>1438.54</v>
      </c>
      <c r="F499" s="10"/>
    </row>
    <row r="500" spans="1:6" ht="15.75" customHeight="1">
      <c r="A500" s="33" t="s">
        <v>15</v>
      </c>
      <c r="B500" s="44">
        <v>10561447268</v>
      </c>
      <c r="C500" s="43" t="s">
        <v>230</v>
      </c>
      <c r="D500" s="8">
        <v>44593</v>
      </c>
      <c r="E500" s="19">
        <v>1872.8619000000001</v>
      </c>
      <c r="F500" s="10"/>
    </row>
    <row r="501" spans="1:6" ht="15.75" customHeight="1">
      <c r="A501" s="33" t="s">
        <v>15</v>
      </c>
      <c r="B501" s="36">
        <v>39943453249</v>
      </c>
      <c r="C501" s="51" t="s">
        <v>231</v>
      </c>
      <c r="D501" s="8">
        <v>44593</v>
      </c>
      <c r="E501" s="19">
        <v>107.45759999999996</v>
      </c>
      <c r="F501" s="10"/>
    </row>
    <row r="502" spans="1:6" ht="15.75" customHeight="1">
      <c r="A502" s="33" t="s">
        <v>15</v>
      </c>
      <c r="B502" s="33">
        <v>26020386287</v>
      </c>
      <c r="C502" s="10" t="s">
        <v>232</v>
      </c>
      <c r="D502" s="8">
        <v>44593</v>
      </c>
      <c r="E502" s="19">
        <v>1395.6776</v>
      </c>
      <c r="F502" s="10"/>
    </row>
    <row r="503" spans="1:6" ht="15.75" customHeight="1">
      <c r="A503" s="33" t="s">
        <v>15</v>
      </c>
      <c r="B503" s="33">
        <v>39996395200</v>
      </c>
      <c r="C503" s="10" t="s">
        <v>233</v>
      </c>
      <c r="D503" s="8">
        <v>44593</v>
      </c>
      <c r="E503" s="19">
        <v>525.27095000000008</v>
      </c>
      <c r="F503" s="10"/>
    </row>
    <row r="504" spans="1:6" ht="15.75" customHeight="1">
      <c r="A504" s="33" t="s">
        <v>15</v>
      </c>
      <c r="B504" s="33">
        <v>19821450210</v>
      </c>
      <c r="C504" s="10" t="s">
        <v>234</v>
      </c>
      <c r="D504" s="8">
        <v>44593</v>
      </c>
      <c r="E504" s="19">
        <v>936.43095000000005</v>
      </c>
      <c r="F504" s="10"/>
    </row>
    <row r="505" spans="1:6" ht="15.75" customHeight="1">
      <c r="A505" s="33" t="s">
        <v>15</v>
      </c>
      <c r="B505" s="33">
        <v>67191177268</v>
      </c>
      <c r="C505" s="10" t="s">
        <v>235</v>
      </c>
      <c r="D505" s="8">
        <v>44593</v>
      </c>
      <c r="E505" s="19">
        <v>476.62095000000005</v>
      </c>
      <c r="F505" s="10"/>
    </row>
    <row r="506" spans="1:6" ht="15.75" customHeight="1">
      <c r="A506" s="33" t="s">
        <v>15</v>
      </c>
      <c r="B506" s="33">
        <v>8366578291</v>
      </c>
      <c r="C506" s="10" t="s">
        <v>236</v>
      </c>
      <c r="D506" s="8">
        <v>44593</v>
      </c>
      <c r="E506" s="19">
        <v>1274.0287000000001</v>
      </c>
      <c r="F506" s="10"/>
    </row>
    <row r="507" spans="1:6" ht="15.75" hidden="1" customHeight="1">
      <c r="A507" s="33" t="s">
        <v>15</v>
      </c>
      <c r="B507" s="36">
        <v>51583488391</v>
      </c>
      <c r="C507" s="61" t="s">
        <v>239</v>
      </c>
      <c r="D507" s="8">
        <v>44505</v>
      </c>
      <c r="E507" s="19">
        <v>538.36614999999995</v>
      </c>
      <c r="F507" s="10"/>
    </row>
    <row r="508" spans="1:6" ht="15.75" hidden="1" customHeight="1">
      <c r="A508" s="33" t="s">
        <v>15</v>
      </c>
      <c r="B508" s="36">
        <v>51583488391</v>
      </c>
      <c r="C508" s="61" t="s">
        <v>239</v>
      </c>
      <c r="D508" s="8">
        <v>44535</v>
      </c>
      <c r="E508" s="19">
        <v>238.37</v>
      </c>
      <c r="F508" s="10"/>
    </row>
    <row r="509" spans="1:6" ht="15.75" customHeight="1">
      <c r="A509" s="33" t="s">
        <v>15</v>
      </c>
      <c r="B509" s="36">
        <v>51583488391</v>
      </c>
      <c r="C509" s="35" t="s">
        <v>239</v>
      </c>
      <c r="D509" s="8">
        <v>44562</v>
      </c>
      <c r="E509" s="19">
        <v>538.36614999999995</v>
      </c>
      <c r="F509" s="10"/>
    </row>
    <row r="510" spans="1:6" ht="15.75" customHeight="1">
      <c r="A510" s="33" t="s">
        <v>15</v>
      </c>
      <c r="B510" s="36">
        <v>51583488391</v>
      </c>
      <c r="C510" s="35" t="s">
        <v>239</v>
      </c>
      <c r="D510" s="8">
        <v>44593</v>
      </c>
      <c r="E510" s="19">
        <v>538.36614999999995</v>
      </c>
      <c r="F510" s="10"/>
    </row>
    <row r="511" spans="1:6" ht="15.75" customHeight="1">
      <c r="A511" s="33" t="s">
        <v>15</v>
      </c>
      <c r="B511" s="36">
        <v>20642326215</v>
      </c>
      <c r="C511" s="43" t="s">
        <v>240</v>
      </c>
      <c r="D511" s="8">
        <v>44562</v>
      </c>
      <c r="E511" s="19">
        <f>955.6-901.35</f>
        <v>54.25</v>
      </c>
      <c r="F511" s="10"/>
    </row>
    <row r="512" spans="1:6" ht="15.75" customHeight="1">
      <c r="A512" s="33" t="s">
        <v>15</v>
      </c>
      <c r="B512" s="36">
        <v>20642326215</v>
      </c>
      <c r="C512" s="43" t="s">
        <v>240</v>
      </c>
      <c r="D512" s="8">
        <v>44593</v>
      </c>
      <c r="E512" s="19">
        <v>936.43095000000005</v>
      </c>
      <c r="F512" s="10"/>
    </row>
    <row r="513" spans="1:6" ht="15.75" customHeight="1">
      <c r="A513" s="33" t="s">
        <v>15</v>
      </c>
      <c r="B513" s="36">
        <v>25821709253</v>
      </c>
      <c r="C513" s="35" t="s">
        <v>241</v>
      </c>
      <c r="D513" s="8">
        <v>44593</v>
      </c>
      <c r="E513" s="19">
        <v>518.07444999999996</v>
      </c>
      <c r="F513" s="10"/>
    </row>
    <row r="514" spans="1:6" ht="15.75" customHeight="1">
      <c r="A514" s="33" t="s">
        <v>15</v>
      </c>
      <c r="B514" s="33">
        <v>11714514234</v>
      </c>
      <c r="C514" s="10" t="s">
        <v>242</v>
      </c>
      <c r="D514" s="8">
        <v>44593</v>
      </c>
      <c r="E514" s="19">
        <v>650.18095000000005</v>
      </c>
      <c r="F514" s="10"/>
    </row>
    <row r="515" spans="1:6" ht="15.75" customHeight="1">
      <c r="A515" s="33" t="s">
        <v>15</v>
      </c>
      <c r="B515" s="33">
        <v>8290210</v>
      </c>
      <c r="C515" s="10" t="s">
        <v>243</v>
      </c>
      <c r="D515" s="8">
        <v>44593</v>
      </c>
      <c r="E515" s="19">
        <v>426.07095000000004</v>
      </c>
      <c r="F515" s="10"/>
    </row>
    <row r="516" spans="1:6" ht="15.75" customHeight="1">
      <c r="A516" s="33" t="s">
        <v>15</v>
      </c>
      <c r="B516" s="33">
        <v>2395061549</v>
      </c>
      <c r="C516" s="10" t="s">
        <v>244</v>
      </c>
      <c r="D516" s="8">
        <v>44593</v>
      </c>
      <c r="E516" s="19">
        <v>600.94759999999997</v>
      </c>
      <c r="F516" s="10"/>
    </row>
    <row r="517" spans="1:6" ht="15.75" customHeight="1">
      <c r="A517" s="33" t="s">
        <v>15</v>
      </c>
      <c r="B517" s="33">
        <v>43778143204</v>
      </c>
      <c r="C517" s="10" t="s">
        <v>245</v>
      </c>
      <c r="D517" s="8">
        <v>44593</v>
      </c>
      <c r="E517" s="19">
        <v>538.36614999999995</v>
      </c>
      <c r="F517" s="10"/>
    </row>
    <row r="518" spans="1:6" ht="15.75" customHeight="1">
      <c r="A518" s="33" t="s">
        <v>15</v>
      </c>
      <c r="B518" s="33">
        <v>25512781200</v>
      </c>
      <c r="C518" s="10" t="s">
        <v>247</v>
      </c>
      <c r="D518" s="8">
        <v>44593</v>
      </c>
      <c r="E518" s="19">
        <v>381.97614999999996</v>
      </c>
      <c r="F518" s="10"/>
    </row>
    <row r="519" spans="1:6" ht="15.75" customHeight="1">
      <c r="A519" s="33" t="s">
        <v>15</v>
      </c>
      <c r="B519" s="33">
        <v>2983559220</v>
      </c>
      <c r="C519" s="10" t="s">
        <v>248</v>
      </c>
      <c r="D519" s="8">
        <v>44593</v>
      </c>
      <c r="E519" s="19">
        <v>232.95095000000003</v>
      </c>
      <c r="F519" s="10"/>
    </row>
    <row r="520" spans="1:6" ht="15.75" customHeight="1">
      <c r="A520" s="33" t="s">
        <v>15</v>
      </c>
      <c r="B520" s="33">
        <v>2851660268</v>
      </c>
      <c r="C520" s="10" t="s">
        <v>249</v>
      </c>
      <c r="D520" s="8">
        <v>44593</v>
      </c>
      <c r="E520" s="19">
        <v>964.24759999999992</v>
      </c>
      <c r="F520" s="10"/>
    </row>
    <row r="521" spans="1:6" ht="15.75" customHeight="1">
      <c r="A521" s="33" t="s">
        <v>15</v>
      </c>
      <c r="B521" s="33">
        <v>19439628200</v>
      </c>
      <c r="C521" s="10" t="s">
        <v>250</v>
      </c>
      <c r="D521" s="8">
        <v>44593</v>
      </c>
      <c r="E521" s="19">
        <v>209.51095000000009</v>
      </c>
      <c r="F521" s="10"/>
    </row>
    <row r="522" spans="1:6" ht="15.75" customHeight="1">
      <c r="A522" s="33" t="s">
        <v>15</v>
      </c>
      <c r="B522" s="33">
        <v>12668974291</v>
      </c>
      <c r="C522" s="10" t="s">
        <v>251</v>
      </c>
      <c r="D522" s="8">
        <v>44593</v>
      </c>
      <c r="E522" s="19">
        <v>32.880950000000098</v>
      </c>
      <c r="F522" s="10"/>
    </row>
    <row r="523" spans="1:6" ht="15.75" customHeight="1">
      <c r="A523" s="33" t="s">
        <v>15</v>
      </c>
      <c r="B523" s="33">
        <v>57615233291</v>
      </c>
      <c r="C523" s="10" t="s">
        <v>252</v>
      </c>
      <c r="D523" s="8">
        <v>44593</v>
      </c>
      <c r="E523" s="19">
        <v>1451.5129999999999</v>
      </c>
      <c r="F523" s="10"/>
    </row>
    <row r="524" spans="1:6" ht="15.75" customHeight="1">
      <c r="A524" s="33" t="s">
        <v>15</v>
      </c>
      <c r="B524" s="33">
        <v>42291755234</v>
      </c>
      <c r="C524" s="10" t="s">
        <v>253</v>
      </c>
      <c r="D524" s="8">
        <v>44593</v>
      </c>
      <c r="E524" s="19">
        <v>128.39229999999986</v>
      </c>
      <c r="F524" s="10"/>
    </row>
    <row r="525" spans="1:6" ht="15.75" customHeight="1">
      <c r="A525" s="33" t="s">
        <v>15</v>
      </c>
      <c r="B525" s="36">
        <v>11781696268</v>
      </c>
      <c r="C525" s="43" t="s">
        <v>254</v>
      </c>
      <c r="D525" s="8">
        <v>44562</v>
      </c>
      <c r="E525" s="19">
        <v>10.164363999999864</v>
      </c>
      <c r="F525" s="10"/>
    </row>
    <row r="526" spans="1:6" ht="15.75" customHeight="1">
      <c r="A526" s="33" t="s">
        <v>15</v>
      </c>
      <c r="B526" s="36">
        <v>73052817604</v>
      </c>
      <c r="C526" s="35" t="s">
        <v>255</v>
      </c>
      <c r="D526" s="8">
        <v>44593</v>
      </c>
      <c r="E526" s="19">
        <v>44.253899999999931</v>
      </c>
      <c r="F526" s="10"/>
    </row>
    <row r="527" spans="1:6" ht="15.75" customHeight="1">
      <c r="A527" s="33" t="s">
        <v>15</v>
      </c>
      <c r="B527" s="58">
        <v>71264035268</v>
      </c>
      <c r="C527" s="61" t="s">
        <v>259</v>
      </c>
      <c r="D527" s="8">
        <v>44593</v>
      </c>
      <c r="E527" s="19">
        <v>1056.1977999999997</v>
      </c>
      <c r="F527" s="10"/>
    </row>
    <row r="528" spans="1:6" ht="15.75" customHeight="1">
      <c r="A528" s="33" t="s">
        <v>15</v>
      </c>
      <c r="B528" s="58">
        <v>52634019220</v>
      </c>
      <c r="C528" s="62" t="s">
        <v>261</v>
      </c>
      <c r="D528" s="8">
        <v>44593</v>
      </c>
      <c r="E528" s="19">
        <v>414.44830000000002</v>
      </c>
      <c r="F528" s="10"/>
    </row>
    <row r="529" spans="1:6" ht="15.75" customHeight="1">
      <c r="A529" s="33" t="s">
        <v>15</v>
      </c>
      <c r="B529" s="58">
        <v>1561316253</v>
      </c>
      <c r="C529" s="60" t="s">
        <v>263</v>
      </c>
      <c r="D529" s="8">
        <v>44593</v>
      </c>
      <c r="E529" s="19">
        <v>179.30095000000006</v>
      </c>
      <c r="F529" s="10"/>
    </row>
    <row r="530" spans="1:6" ht="15.75" hidden="1" customHeight="1">
      <c r="A530" s="33" t="s">
        <v>15</v>
      </c>
      <c r="B530" s="36">
        <v>41410866220</v>
      </c>
      <c r="C530" s="62" t="s">
        <v>264</v>
      </c>
      <c r="D530" s="8">
        <v>44444</v>
      </c>
      <c r="E530" s="19">
        <v>549.38436399999989</v>
      </c>
      <c r="F530" s="10"/>
    </row>
    <row r="531" spans="1:6" ht="15.75" hidden="1" customHeight="1">
      <c r="A531" s="33" t="s">
        <v>15</v>
      </c>
      <c r="B531" s="36">
        <v>41410866220</v>
      </c>
      <c r="C531" s="62" t="s">
        <v>264</v>
      </c>
      <c r="D531" s="8">
        <v>44474</v>
      </c>
      <c r="E531" s="19">
        <v>549.38436399999989</v>
      </c>
      <c r="F531" s="10"/>
    </row>
    <row r="532" spans="1:6" ht="15.75" customHeight="1">
      <c r="A532" s="33" t="s">
        <v>15</v>
      </c>
      <c r="B532" s="33">
        <v>1113038268</v>
      </c>
      <c r="C532" s="10" t="s">
        <v>266</v>
      </c>
      <c r="D532" s="8">
        <v>44593</v>
      </c>
      <c r="E532" s="19">
        <v>1505.8919000000001</v>
      </c>
      <c r="F532" s="10"/>
    </row>
    <row r="533" spans="1:6" ht="15.75" customHeight="1">
      <c r="A533" s="33" t="s">
        <v>15</v>
      </c>
      <c r="B533" s="33">
        <v>66600839287</v>
      </c>
      <c r="C533" s="10" t="s">
        <v>267</v>
      </c>
      <c r="D533" s="8">
        <v>44593</v>
      </c>
      <c r="E533" s="19">
        <v>127.89095000000009</v>
      </c>
      <c r="F533" s="10"/>
    </row>
    <row r="534" spans="1:6" ht="15.75" customHeight="1">
      <c r="A534" s="33" t="s">
        <v>15</v>
      </c>
      <c r="B534" s="33">
        <v>9255648268</v>
      </c>
      <c r="C534" s="10" t="s">
        <v>271</v>
      </c>
      <c r="D534" s="8">
        <v>44593</v>
      </c>
      <c r="E534" s="19">
        <v>936.43095000000005</v>
      </c>
      <c r="F534" s="10"/>
    </row>
    <row r="535" spans="1:6" ht="15.75" customHeight="1">
      <c r="A535" s="33" t="s">
        <v>15</v>
      </c>
      <c r="B535" s="33">
        <v>3827542200</v>
      </c>
      <c r="C535" s="10" t="s">
        <v>272</v>
      </c>
      <c r="D535" s="8">
        <v>44593</v>
      </c>
      <c r="E535" s="19">
        <v>26.617600000000039</v>
      </c>
      <c r="F535" s="10"/>
    </row>
    <row r="536" spans="1:6" ht="15.75" customHeight="1">
      <c r="A536" s="33" t="s">
        <v>15</v>
      </c>
      <c r="B536" s="33">
        <v>26256258720</v>
      </c>
      <c r="C536" s="10" t="s">
        <v>274</v>
      </c>
      <c r="D536" s="8">
        <v>44593</v>
      </c>
      <c r="E536" s="19">
        <v>451.95095000000003</v>
      </c>
      <c r="F536" s="10"/>
    </row>
    <row r="537" spans="1:6" ht="15.75" hidden="1" customHeight="1">
      <c r="A537" s="33" t="s">
        <v>15</v>
      </c>
      <c r="B537" s="36">
        <v>10906959268</v>
      </c>
      <c r="C537" s="80" t="s">
        <v>275</v>
      </c>
      <c r="D537" s="8">
        <v>44535</v>
      </c>
      <c r="E537" s="19">
        <v>955.60006500000009</v>
      </c>
      <c r="F537" s="10"/>
    </row>
    <row r="538" spans="1:6" ht="15.75" customHeight="1">
      <c r="A538" s="33" t="s">
        <v>15</v>
      </c>
      <c r="B538" s="36">
        <v>10906959268</v>
      </c>
      <c r="C538" s="10" t="s">
        <v>275</v>
      </c>
      <c r="D538" s="8">
        <v>44562</v>
      </c>
      <c r="E538" s="19">
        <v>955.60006500000009</v>
      </c>
      <c r="F538" s="10"/>
    </row>
    <row r="539" spans="1:6" ht="15.75" customHeight="1">
      <c r="A539" s="33" t="s">
        <v>15</v>
      </c>
      <c r="B539" s="36">
        <v>10906959268</v>
      </c>
      <c r="C539" s="10" t="s">
        <v>275</v>
      </c>
      <c r="D539" s="8">
        <v>44593</v>
      </c>
      <c r="E539" s="19">
        <v>936.43095000000005</v>
      </c>
      <c r="F539" s="10"/>
    </row>
    <row r="540" spans="1:6" ht="15.75" customHeight="1">
      <c r="A540" s="33" t="s">
        <v>15</v>
      </c>
      <c r="B540" s="36">
        <v>62298410291</v>
      </c>
      <c r="C540" s="43" t="s">
        <v>276</v>
      </c>
      <c r="D540" s="8">
        <v>44593</v>
      </c>
      <c r="E540" s="19">
        <v>538.36614999999995</v>
      </c>
      <c r="F540" s="10"/>
    </row>
    <row r="541" spans="1:6" ht="15.75" hidden="1" customHeight="1">
      <c r="A541" s="33" t="s">
        <v>15</v>
      </c>
      <c r="B541" s="36">
        <v>6243517268</v>
      </c>
      <c r="C541" s="83" t="s">
        <v>278</v>
      </c>
      <c r="D541" s="8">
        <v>44444</v>
      </c>
      <c r="E541" s="19">
        <v>841.81006500000012</v>
      </c>
      <c r="F541" s="10"/>
    </row>
    <row r="542" spans="1:6" ht="15.75" hidden="1" customHeight="1">
      <c r="A542" s="33" t="s">
        <v>15</v>
      </c>
      <c r="B542" s="36">
        <v>6243517268</v>
      </c>
      <c r="C542" s="83" t="s">
        <v>278</v>
      </c>
      <c r="D542" s="8">
        <v>44474</v>
      </c>
      <c r="E542" s="19">
        <v>955.60006500000009</v>
      </c>
      <c r="F542" s="10"/>
    </row>
    <row r="543" spans="1:6" ht="15.75" hidden="1" customHeight="1">
      <c r="A543" s="33" t="s">
        <v>15</v>
      </c>
      <c r="B543" s="36">
        <v>6243517268</v>
      </c>
      <c r="C543" s="83" t="s">
        <v>278</v>
      </c>
      <c r="D543" s="8">
        <v>44505</v>
      </c>
      <c r="E543" s="19">
        <v>955.60006500000009</v>
      </c>
      <c r="F543" s="10"/>
    </row>
    <row r="544" spans="1:6" ht="15.75" customHeight="1">
      <c r="A544" s="33" t="s">
        <v>15</v>
      </c>
      <c r="B544" s="36">
        <v>3220192220</v>
      </c>
      <c r="C544" s="35" t="s">
        <v>279</v>
      </c>
      <c r="D544" s="8">
        <v>44593</v>
      </c>
      <c r="E544" s="19">
        <v>1682.9119000000001</v>
      </c>
      <c r="F544" s="10"/>
    </row>
    <row r="545" spans="1:6" ht="15.75" customHeight="1">
      <c r="A545" s="33" t="s">
        <v>15</v>
      </c>
      <c r="B545" s="44">
        <v>52194698272</v>
      </c>
      <c r="C545" s="51" t="s">
        <v>280</v>
      </c>
      <c r="D545" s="8">
        <v>44593</v>
      </c>
      <c r="E545" s="19">
        <v>414.44830000000002</v>
      </c>
      <c r="F545" s="10"/>
    </row>
    <row r="546" spans="1:6" ht="15.75" customHeight="1">
      <c r="A546" s="33" t="s">
        <v>15</v>
      </c>
      <c r="B546" s="36">
        <v>93946210244</v>
      </c>
      <c r="C546" s="43" t="s">
        <v>281</v>
      </c>
      <c r="D546" s="8">
        <v>44593</v>
      </c>
      <c r="E546" s="19">
        <v>7.3361499999999751</v>
      </c>
      <c r="F546" s="10"/>
    </row>
    <row r="547" spans="1:6" ht="15.75" customHeight="1">
      <c r="A547" s="33" t="s">
        <v>15</v>
      </c>
      <c r="B547" s="36">
        <v>11604980249</v>
      </c>
      <c r="C547" s="43" t="s">
        <v>282</v>
      </c>
      <c r="D547" s="8">
        <v>44593</v>
      </c>
      <c r="E547" s="19">
        <v>41.750950000000103</v>
      </c>
      <c r="F547" s="10"/>
    </row>
    <row r="548" spans="1:6" ht="15.75" customHeight="1">
      <c r="A548" s="33" t="s">
        <v>15</v>
      </c>
      <c r="B548" s="39">
        <v>1255363215</v>
      </c>
      <c r="C548" s="63" t="s">
        <v>283</v>
      </c>
      <c r="D548" s="8">
        <v>44562</v>
      </c>
      <c r="E548" s="19">
        <v>333.63006500000006</v>
      </c>
      <c r="F548" s="10"/>
    </row>
    <row r="549" spans="1:6" ht="15.75" customHeight="1">
      <c r="A549" s="33" t="s">
        <v>15</v>
      </c>
      <c r="B549" s="39">
        <v>1255363215</v>
      </c>
      <c r="C549" s="63" t="s">
        <v>283</v>
      </c>
      <c r="D549" s="8">
        <v>44593</v>
      </c>
      <c r="E549" s="19">
        <v>936.43095000000005</v>
      </c>
      <c r="F549" s="10"/>
    </row>
    <row r="550" spans="1:6" ht="15.75" customHeight="1">
      <c r="A550" s="33" t="s">
        <v>15</v>
      </c>
      <c r="B550" s="36">
        <v>811823253</v>
      </c>
      <c r="C550" s="35" t="s">
        <v>284</v>
      </c>
      <c r="D550" s="8">
        <v>44593</v>
      </c>
      <c r="E550" s="19">
        <v>1889.2454</v>
      </c>
      <c r="F550" s="10"/>
    </row>
    <row r="551" spans="1:6" ht="15.75" customHeight="1">
      <c r="A551" s="33" t="s">
        <v>15</v>
      </c>
      <c r="B551" s="33">
        <v>25431579215</v>
      </c>
      <c r="C551" s="10" t="s">
        <v>286</v>
      </c>
      <c r="D551" s="8">
        <v>44593</v>
      </c>
      <c r="E551" s="19">
        <v>61.130599999999959</v>
      </c>
      <c r="F551" s="10"/>
    </row>
    <row r="552" spans="1:6" ht="15.75" customHeight="1">
      <c r="A552" s="33" t="s">
        <v>15</v>
      </c>
      <c r="B552" s="33">
        <v>10102566291</v>
      </c>
      <c r="C552" s="10" t="s">
        <v>287</v>
      </c>
      <c r="D552" s="8">
        <v>44593</v>
      </c>
      <c r="E552" s="19">
        <v>806.01095000000009</v>
      </c>
      <c r="F552" s="10"/>
    </row>
    <row r="553" spans="1:6" ht="15.75" customHeight="1">
      <c r="A553" s="33" t="s">
        <v>15</v>
      </c>
      <c r="B553" s="36">
        <v>3158268</v>
      </c>
      <c r="C553" s="43" t="s">
        <v>288</v>
      </c>
      <c r="D553" s="8">
        <v>44562</v>
      </c>
      <c r="E553" s="19">
        <v>309.74</v>
      </c>
      <c r="F553" s="10"/>
    </row>
    <row r="554" spans="1:6" ht="15.75" customHeight="1">
      <c r="A554" s="33" t="s">
        <v>15</v>
      </c>
      <c r="B554" s="36">
        <v>3158268</v>
      </c>
      <c r="C554" s="43" t="s">
        <v>288</v>
      </c>
      <c r="D554" s="8">
        <v>44593</v>
      </c>
      <c r="E554" s="19">
        <v>936.43095000000005</v>
      </c>
      <c r="F554" s="10"/>
    </row>
    <row r="555" spans="1:6" ht="15.75" customHeight="1">
      <c r="A555" s="33" t="s">
        <v>15</v>
      </c>
      <c r="B555" s="44">
        <v>9424709315</v>
      </c>
      <c r="C555" s="35" t="s">
        <v>289</v>
      </c>
      <c r="D555" s="8">
        <v>44593</v>
      </c>
      <c r="E555" s="19">
        <v>1076.7322999999999</v>
      </c>
      <c r="F555" s="10"/>
    </row>
    <row r="556" spans="1:6" ht="15.75" customHeight="1">
      <c r="A556" s="33" t="s">
        <v>15</v>
      </c>
      <c r="B556" s="33">
        <v>5905044287</v>
      </c>
      <c r="C556" s="10" t="s">
        <v>291</v>
      </c>
      <c r="D556" s="8">
        <v>44593</v>
      </c>
      <c r="E556" s="19">
        <v>1.630950000000098</v>
      </c>
      <c r="F556" s="10"/>
    </row>
    <row r="557" spans="1:6" ht="15.75" customHeight="1">
      <c r="A557" s="33" t="s">
        <v>15</v>
      </c>
      <c r="B557" s="33">
        <v>14406276220</v>
      </c>
      <c r="C557" s="10" t="s">
        <v>292</v>
      </c>
      <c r="D557" s="8">
        <v>44593</v>
      </c>
      <c r="E557" s="19">
        <v>2287.3101999999999</v>
      </c>
      <c r="F557" s="10"/>
    </row>
    <row r="558" spans="1:6" ht="15.75" customHeight="1">
      <c r="A558" s="33" t="s">
        <v>15</v>
      </c>
      <c r="B558" s="33">
        <v>91994462272</v>
      </c>
      <c r="C558" s="10" t="s">
        <v>293</v>
      </c>
      <c r="D558" s="8">
        <v>44593</v>
      </c>
      <c r="E558" s="19">
        <v>340.81614999999994</v>
      </c>
      <c r="F558" s="10"/>
    </row>
    <row r="559" spans="1:6" ht="15.75" customHeight="1">
      <c r="A559" s="33" t="s">
        <v>15</v>
      </c>
      <c r="B559" s="33">
        <v>13885596253</v>
      </c>
      <c r="C559" s="10" t="s">
        <v>294</v>
      </c>
      <c r="D559" s="8">
        <v>44593</v>
      </c>
      <c r="E559" s="19">
        <v>559.51805000000058</v>
      </c>
      <c r="F559" s="10"/>
    </row>
    <row r="560" spans="1:6" ht="15.75" customHeight="1">
      <c r="A560" s="33" t="s">
        <v>15</v>
      </c>
      <c r="B560" s="33">
        <v>4916298268</v>
      </c>
      <c r="C560" s="10" t="s">
        <v>297</v>
      </c>
      <c r="D560" s="8">
        <v>44593</v>
      </c>
      <c r="E560" s="19">
        <v>337.59389999999996</v>
      </c>
      <c r="F560" s="10"/>
    </row>
    <row r="561" spans="1:6" ht="15.75" customHeight="1">
      <c r="A561" s="33" t="s">
        <v>15</v>
      </c>
      <c r="B561" s="33">
        <v>57219648987</v>
      </c>
      <c r="C561" s="10" t="s">
        <v>302</v>
      </c>
      <c r="D561" s="8">
        <v>44593</v>
      </c>
      <c r="E561" s="19">
        <v>875.96389999999997</v>
      </c>
      <c r="F561" s="10"/>
    </row>
    <row r="562" spans="1:6" ht="15.75" hidden="1" customHeight="1">
      <c r="A562" s="33" t="s">
        <v>15</v>
      </c>
      <c r="B562" s="45">
        <v>26027011220</v>
      </c>
      <c r="C562" s="84" t="s">
        <v>303</v>
      </c>
      <c r="D562" s="8">
        <v>44444</v>
      </c>
      <c r="E562" s="19">
        <v>401.05</v>
      </c>
      <c r="F562" s="10"/>
    </row>
    <row r="563" spans="1:6" ht="15.75" hidden="1" customHeight="1">
      <c r="A563" s="33" t="s">
        <v>15</v>
      </c>
      <c r="B563" s="45">
        <v>26027011220</v>
      </c>
      <c r="C563" s="84" t="s">
        <v>303</v>
      </c>
      <c r="D563" s="8">
        <v>44474</v>
      </c>
      <c r="E563" s="19">
        <v>538.36614999999995</v>
      </c>
      <c r="F563" s="10"/>
    </row>
    <row r="564" spans="1:6" ht="15.75" customHeight="1">
      <c r="A564" s="33" t="s">
        <v>15</v>
      </c>
      <c r="B564" s="36">
        <v>39244970287</v>
      </c>
      <c r="C564" s="43" t="s">
        <v>306</v>
      </c>
      <c r="D564" s="8">
        <v>44593</v>
      </c>
      <c r="E564" s="19">
        <v>402.54614999999995</v>
      </c>
      <c r="F564" s="10"/>
    </row>
    <row r="565" spans="1:6" ht="15.75" customHeight="1">
      <c r="A565" s="33" t="s">
        <v>15</v>
      </c>
      <c r="B565" s="44">
        <v>41130979253</v>
      </c>
      <c r="C565" s="43" t="s">
        <v>307</v>
      </c>
      <c r="D565" s="8">
        <v>44562</v>
      </c>
      <c r="E565" s="19">
        <f>1619.32-1617.28</f>
        <v>2.0399999999999636</v>
      </c>
      <c r="F565" s="10"/>
    </row>
    <row r="566" spans="1:6" ht="15.75" customHeight="1">
      <c r="A566" s="33" t="s">
        <v>15</v>
      </c>
      <c r="B566" s="44">
        <v>41130979253</v>
      </c>
      <c r="C566" s="43" t="s">
        <v>307</v>
      </c>
      <c r="D566" s="8">
        <v>44593</v>
      </c>
      <c r="E566" s="19">
        <v>1686.6976</v>
      </c>
      <c r="F566" s="10"/>
    </row>
    <row r="567" spans="1:6" ht="15.75" customHeight="1">
      <c r="A567" s="33" t="s">
        <v>15</v>
      </c>
      <c r="B567" s="36">
        <v>12784168204</v>
      </c>
      <c r="C567" s="43" t="s">
        <v>308</v>
      </c>
      <c r="D567" s="8">
        <v>44593</v>
      </c>
      <c r="E567" s="19">
        <v>214.13760000000002</v>
      </c>
      <c r="F567" s="10"/>
    </row>
    <row r="568" spans="1:6" ht="15.75" customHeight="1">
      <c r="A568" s="33" t="s">
        <v>15</v>
      </c>
      <c r="B568" s="58">
        <v>29246423291</v>
      </c>
      <c r="C568" s="61" t="s">
        <v>309</v>
      </c>
      <c r="D568" s="8">
        <v>44593</v>
      </c>
      <c r="E568" s="19">
        <v>964.95190000000014</v>
      </c>
      <c r="F568" s="10"/>
    </row>
    <row r="569" spans="1:6" ht="15.75" customHeight="1">
      <c r="A569" s="33" t="s">
        <v>15</v>
      </c>
      <c r="B569" s="36">
        <v>228060249</v>
      </c>
      <c r="C569" s="35" t="s">
        <v>311</v>
      </c>
      <c r="D569" s="8">
        <v>44562</v>
      </c>
      <c r="E569" s="19">
        <f>1650.53-306.26-591.75-350</f>
        <v>402.52</v>
      </c>
      <c r="F569" s="10"/>
    </row>
    <row r="570" spans="1:6" ht="15.75" customHeight="1">
      <c r="A570" s="33" t="s">
        <v>15</v>
      </c>
      <c r="B570" s="36">
        <v>228060249</v>
      </c>
      <c r="C570" s="35" t="s">
        <v>311</v>
      </c>
      <c r="D570" s="8">
        <v>44593</v>
      </c>
      <c r="E570" s="19">
        <v>1872.8619000000001</v>
      </c>
      <c r="F570" s="10"/>
    </row>
    <row r="571" spans="1:6" ht="15.75" customHeight="1">
      <c r="A571" s="33" t="s">
        <v>15</v>
      </c>
      <c r="B571" s="36">
        <v>868177369</v>
      </c>
      <c r="C571" s="43" t="s">
        <v>314</v>
      </c>
      <c r="D571" s="8">
        <v>44593</v>
      </c>
      <c r="E571" s="19">
        <v>538.36614999999995</v>
      </c>
      <c r="F571" s="10"/>
    </row>
    <row r="572" spans="1:6" ht="15.75" customHeight="1">
      <c r="A572" s="33" t="s">
        <v>15</v>
      </c>
      <c r="B572" s="36">
        <v>22193219249</v>
      </c>
      <c r="C572" s="43" t="s">
        <v>315</v>
      </c>
      <c r="D572" s="8">
        <v>44593</v>
      </c>
      <c r="E572" s="19">
        <v>193.53614999999996</v>
      </c>
      <c r="F572" s="10"/>
    </row>
    <row r="573" spans="1:6" ht="15.75" customHeight="1">
      <c r="A573" s="33" t="s">
        <v>15</v>
      </c>
      <c r="B573" s="36">
        <v>3665720249</v>
      </c>
      <c r="C573" s="43" t="s">
        <v>317</v>
      </c>
      <c r="D573" s="8">
        <v>44562</v>
      </c>
      <c r="E573" s="19">
        <v>549.38436399999989</v>
      </c>
      <c r="F573" s="10"/>
    </row>
    <row r="574" spans="1:6" ht="15.75" customHeight="1">
      <c r="A574" s="33" t="s">
        <v>15</v>
      </c>
      <c r="B574" s="36">
        <v>3665720249</v>
      </c>
      <c r="C574" s="43" t="s">
        <v>317</v>
      </c>
      <c r="D574" s="8">
        <v>44593</v>
      </c>
      <c r="E574" s="19">
        <v>936.43095000000005</v>
      </c>
      <c r="F574" s="10"/>
    </row>
    <row r="575" spans="1:6" ht="15.75" customHeight="1">
      <c r="A575" s="33" t="s">
        <v>15</v>
      </c>
      <c r="B575" s="36">
        <v>80429661215</v>
      </c>
      <c r="C575" s="43" t="s">
        <v>318</v>
      </c>
      <c r="D575" s="8">
        <v>44562</v>
      </c>
      <c r="E575" s="19">
        <f>955.6-936.51</f>
        <v>19.090000000000032</v>
      </c>
      <c r="F575" s="10"/>
    </row>
    <row r="576" spans="1:6" ht="15.75" customHeight="1">
      <c r="A576" s="33" t="s">
        <v>15</v>
      </c>
      <c r="B576" s="36">
        <v>80429661215</v>
      </c>
      <c r="C576" s="43" t="s">
        <v>318</v>
      </c>
      <c r="D576" s="8">
        <v>44593</v>
      </c>
      <c r="E576" s="19">
        <v>538.36614999999995</v>
      </c>
      <c r="F576" s="10"/>
    </row>
    <row r="577" spans="1:6" ht="15.75" customHeight="1">
      <c r="A577" s="33" t="s">
        <v>15</v>
      </c>
      <c r="B577" s="36">
        <v>2106434200</v>
      </c>
      <c r="C577" s="35" t="s">
        <v>319</v>
      </c>
      <c r="D577" s="8">
        <v>44562</v>
      </c>
      <c r="E577" s="19">
        <f>1911.2-736.83-955.6</f>
        <v>218.76999999999987</v>
      </c>
      <c r="F577" s="10"/>
    </row>
    <row r="578" spans="1:6" ht="15.75" customHeight="1">
      <c r="A578" s="33" t="s">
        <v>15</v>
      </c>
      <c r="B578" s="36">
        <v>2106434200</v>
      </c>
      <c r="C578" s="35" t="s">
        <v>319</v>
      </c>
      <c r="D578" s="8">
        <v>44593</v>
      </c>
      <c r="E578" s="19">
        <v>1872.8619000000001</v>
      </c>
      <c r="F578" s="10"/>
    </row>
    <row r="579" spans="1:6" ht="15.75" hidden="1" customHeight="1">
      <c r="A579" s="33" t="s">
        <v>15</v>
      </c>
      <c r="B579" s="18">
        <v>11722738200</v>
      </c>
      <c r="C579" s="80" t="s">
        <v>320</v>
      </c>
      <c r="D579" s="8">
        <v>44505</v>
      </c>
      <c r="E579" s="19">
        <v>1304.4220045454545</v>
      </c>
      <c r="F579" s="10"/>
    </row>
    <row r="580" spans="1:6" ht="15.75" customHeight="1">
      <c r="A580" s="33" t="s">
        <v>15</v>
      </c>
      <c r="B580" s="36">
        <v>64098818272</v>
      </c>
      <c r="C580" s="10" t="s">
        <v>326</v>
      </c>
      <c r="D580" s="8" t="s">
        <v>327</v>
      </c>
      <c r="E580" s="19">
        <v>936.33330000000001</v>
      </c>
      <c r="F580" s="10"/>
    </row>
    <row r="581" spans="1:6" ht="15.75" customHeight="1">
      <c r="A581" s="33" t="s">
        <v>15</v>
      </c>
      <c r="B581" s="18">
        <v>18599966200</v>
      </c>
      <c r="C581" s="10" t="s">
        <v>328</v>
      </c>
      <c r="D581" s="8" t="s">
        <v>327</v>
      </c>
      <c r="E581" s="19">
        <v>814.76990000000001</v>
      </c>
      <c r="F581" s="10"/>
    </row>
    <row r="582" spans="1:6" ht="15.75" hidden="1" customHeight="1">
      <c r="A582" s="33" t="s">
        <v>15</v>
      </c>
      <c r="B582" s="45">
        <v>3105485279</v>
      </c>
      <c r="C582" s="46" t="s">
        <v>329</v>
      </c>
      <c r="D582" s="8" t="s">
        <v>330</v>
      </c>
      <c r="E582" s="19">
        <v>71.77536600000002</v>
      </c>
      <c r="F582" s="10"/>
    </row>
    <row r="583" spans="1:6" ht="15.75" hidden="1" customHeight="1">
      <c r="A583" s="33" t="s">
        <v>15</v>
      </c>
      <c r="B583" s="45">
        <v>3105485279</v>
      </c>
      <c r="C583" s="84" t="s">
        <v>329</v>
      </c>
      <c r="D583" s="8">
        <v>44232</v>
      </c>
      <c r="E583" s="23">
        <v>328.59705846370002</v>
      </c>
      <c r="F583" s="10"/>
    </row>
    <row r="584" spans="1:6" ht="15.75" hidden="1" customHeight="1">
      <c r="A584" s="33" t="s">
        <v>15</v>
      </c>
      <c r="B584" s="45">
        <v>3105485279</v>
      </c>
      <c r="C584" s="84" t="s">
        <v>329</v>
      </c>
      <c r="D584" s="8">
        <v>44260</v>
      </c>
      <c r="E584" s="23">
        <v>328.59705846370002</v>
      </c>
      <c r="F584" s="10"/>
    </row>
    <row r="585" spans="1:6" ht="15.75" customHeight="1">
      <c r="A585" s="33" t="s">
        <v>15</v>
      </c>
      <c r="B585" s="36">
        <v>3660079200</v>
      </c>
      <c r="C585" s="35" t="s">
        <v>333</v>
      </c>
      <c r="D585" s="8" t="s">
        <v>327</v>
      </c>
      <c r="E585" s="19">
        <v>301.76980000000003</v>
      </c>
      <c r="F585" s="10"/>
    </row>
    <row r="586" spans="1:6" ht="15.75" customHeight="1">
      <c r="A586" s="33" t="s">
        <v>15</v>
      </c>
      <c r="B586" s="36">
        <v>2606240200</v>
      </c>
      <c r="C586" s="35" t="s">
        <v>334</v>
      </c>
      <c r="D586" s="8" t="s">
        <v>335</v>
      </c>
      <c r="E586" s="19">
        <f>1662.89-1366.38</f>
        <v>296.51</v>
      </c>
      <c r="F586" s="10"/>
    </row>
    <row r="587" spans="1:6" ht="15.75" customHeight="1">
      <c r="A587" s="33" t="s">
        <v>15</v>
      </c>
      <c r="B587" s="36">
        <v>2606240200</v>
      </c>
      <c r="C587" s="35" t="s">
        <v>334</v>
      </c>
      <c r="D587" s="8" t="s">
        <v>327</v>
      </c>
      <c r="E587" s="19">
        <v>1629.5398</v>
      </c>
      <c r="F587" s="10"/>
    </row>
    <row r="588" spans="1:6" ht="15.75" customHeight="1">
      <c r="A588" s="33" t="s">
        <v>15</v>
      </c>
      <c r="B588" s="45">
        <v>23511281253</v>
      </c>
      <c r="C588" s="49" t="s">
        <v>340</v>
      </c>
      <c r="D588" s="8" t="s">
        <v>327</v>
      </c>
      <c r="E588" s="19">
        <v>15.96654999999987</v>
      </c>
      <c r="F588" s="10"/>
    </row>
    <row r="589" spans="1:6" ht="15.75" hidden="1" customHeight="1">
      <c r="A589" s="33" t="s">
        <v>15</v>
      </c>
      <c r="B589" s="36">
        <v>93478194253</v>
      </c>
      <c r="C589" s="62" t="s">
        <v>341</v>
      </c>
      <c r="D589" s="8">
        <v>44444</v>
      </c>
      <c r="E589" s="19">
        <f>470.562337531575-202.35</f>
        <v>268.21233753157503</v>
      </c>
      <c r="F589" s="10"/>
    </row>
    <row r="590" spans="1:6" ht="15.75" hidden="1" customHeight="1">
      <c r="A590" s="33" t="s">
        <v>15</v>
      </c>
      <c r="B590" s="36">
        <v>93478194253</v>
      </c>
      <c r="C590" s="62" t="s">
        <v>341</v>
      </c>
      <c r="D590" s="8">
        <v>44474</v>
      </c>
      <c r="E590" s="19">
        <f>470.56-219.51</f>
        <v>251.05</v>
      </c>
      <c r="F590" s="10"/>
    </row>
    <row r="591" spans="1:6" ht="15.75" customHeight="1">
      <c r="A591" s="33" t="s">
        <v>15</v>
      </c>
      <c r="B591" s="36">
        <v>29621194253</v>
      </c>
      <c r="C591" s="35" t="s">
        <v>344</v>
      </c>
      <c r="D591" s="8" t="s">
        <v>335</v>
      </c>
      <c r="E591" s="50">
        <f>1309.2-1201.97</f>
        <v>107.23000000000002</v>
      </c>
      <c r="F591" s="10"/>
    </row>
    <row r="592" spans="1:6" ht="15.75" customHeight="1">
      <c r="A592" s="33" t="s">
        <v>15</v>
      </c>
      <c r="B592" s="36">
        <v>29621194253</v>
      </c>
      <c r="C592" s="35" t="s">
        <v>344</v>
      </c>
      <c r="D592" s="8" t="s">
        <v>327</v>
      </c>
      <c r="E592" s="19">
        <v>1282.9365499999999</v>
      </c>
      <c r="F592" s="10"/>
    </row>
    <row r="593" spans="1:6" ht="15.75" customHeight="1">
      <c r="A593" s="33" t="s">
        <v>15</v>
      </c>
      <c r="B593" s="36">
        <v>4261755220</v>
      </c>
      <c r="C593" s="43" t="s">
        <v>347</v>
      </c>
      <c r="D593" s="8" t="s">
        <v>327</v>
      </c>
      <c r="E593" s="19">
        <v>562.08989999999994</v>
      </c>
      <c r="F593" s="10"/>
    </row>
    <row r="594" spans="1:6" ht="15.75" hidden="1" customHeight="1">
      <c r="A594" s="33" t="s">
        <v>15</v>
      </c>
      <c r="B594" s="45">
        <v>17140005249</v>
      </c>
      <c r="C594" s="62" t="s">
        <v>348</v>
      </c>
      <c r="D594" s="8">
        <v>44474</v>
      </c>
      <c r="E594" s="19">
        <v>180.3</v>
      </c>
      <c r="F594" s="10"/>
    </row>
    <row r="595" spans="1:6" ht="15.75" hidden="1" customHeight="1">
      <c r="A595" s="33" t="s">
        <v>15</v>
      </c>
      <c r="B595" s="45">
        <v>17140005249</v>
      </c>
      <c r="C595" s="62" t="s">
        <v>348</v>
      </c>
      <c r="D595" s="8">
        <v>44505</v>
      </c>
      <c r="E595" s="19">
        <v>475.35371259472504</v>
      </c>
      <c r="F595" s="10"/>
    </row>
    <row r="596" spans="1:6" ht="15.75" customHeight="1">
      <c r="A596" s="33" t="s">
        <v>15</v>
      </c>
      <c r="B596" s="36">
        <v>17072573291</v>
      </c>
      <c r="C596" s="43" t="s">
        <v>349</v>
      </c>
      <c r="D596" s="8" t="s">
        <v>327</v>
      </c>
      <c r="E596" s="19">
        <v>814.76990000000001</v>
      </c>
      <c r="F596" s="10"/>
    </row>
    <row r="597" spans="1:6" ht="15.75" customHeight="1">
      <c r="A597" s="33" t="s">
        <v>15</v>
      </c>
      <c r="B597" s="36">
        <v>39714810272</v>
      </c>
      <c r="C597" s="35" t="s">
        <v>350</v>
      </c>
      <c r="D597" s="8" t="s">
        <v>327</v>
      </c>
      <c r="E597" s="19">
        <v>132.74980000000005</v>
      </c>
      <c r="F597" s="10"/>
    </row>
    <row r="598" spans="1:6" ht="15.75" customHeight="1">
      <c r="A598" s="33" t="s">
        <v>15</v>
      </c>
      <c r="B598" s="18">
        <v>1976743214</v>
      </c>
      <c r="C598" s="10" t="s">
        <v>351</v>
      </c>
      <c r="D598" s="8" t="s">
        <v>327</v>
      </c>
      <c r="E598" s="19">
        <v>1123.7996000000001</v>
      </c>
      <c r="F598" s="10"/>
    </row>
    <row r="599" spans="1:6" ht="15.75" customHeight="1">
      <c r="A599" s="33" t="s">
        <v>15</v>
      </c>
      <c r="B599" s="18">
        <v>1224506200</v>
      </c>
      <c r="C599" s="10" t="s">
        <v>352</v>
      </c>
      <c r="D599" s="8" t="s">
        <v>327</v>
      </c>
      <c r="E599" s="19">
        <v>108.0898000000002</v>
      </c>
      <c r="F599" s="10"/>
    </row>
    <row r="600" spans="1:6" ht="15.75" customHeight="1">
      <c r="A600" s="33" t="s">
        <v>15</v>
      </c>
      <c r="B600" s="36">
        <v>5674263353</v>
      </c>
      <c r="C600" s="35" t="s">
        <v>353</v>
      </c>
      <c r="D600" s="8" t="s">
        <v>335</v>
      </c>
      <c r="E600" s="19">
        <v>831.44714567323331</v>
      </c>
      <c r="F600" s="10"/>
    </row>
    <row r="601" spans="1:6" ht="15.75" customHeight="1">
      <c r="A601" s="33" t="s">
        <v>15</v>
      </c>
      <c r="B601" s="36">
        <v>5674263353</v>
      </c>
      <c r="C601" s="35" t="s">
        <v>353</v>
      </c>
      <c r="D601" s="8" t="s">
        <v>327</v>
      </c>
      <c r="E601" s="19">
        <v>1179.9198000000001</v>
      </c>
      <c r="F601" s="10"/>
    </row>
    <row r="602" spans="1:6" ht="15.75" customHeight="1">
      <c r="A602" s="33" t="s">
        <v>15</v>
      </c>
      <c r="B602" s="36">
        <v>69672504268</v>
      </c>
      <c r="C602" s="43" t="s">
        <v>354</v>
      </c>
      <c r="D602" s="8" t="s">
        <v>343</v>
      </c>
      <c r="E602" s="90">
        <f>2996.06-273.7-138.3-477.75-477.75-831.45</f>
        <v>797.1099999999999</v>
      </c>
      <c r="F602" s="10"/>
    </row>
    <row r="603" spans="1:6" ht="15.75" customHeight="1">
      <c r="A603" s="33" t="s">
        <v>15</v>
      </c>
      <c r="B603" s="36">
        <v>69672504268</v>
      </c>
      <c r="C603" s="43" t="s">
        <v>354</v>
      </c>
      <c r="D603" s="8" t="s">
        <v>335</v>
      </c>
      <c r="E603" s="19">
        <v>3588.684229751867</v>
      </c>
      <c r="F603" s="10"/>
    </row>
    <row r="604" spans="1:6" ht="15.75" customHeight="1">
      <c r="A604" s="33" t="s">
        <v>15</v>
      </c>
      <c r="B604" s="36">
        <v>69672504268</v>
      </c>
      <c r="C604" s="43" t="s">
        <v>354</v>
      </c>
      <c r="D604" s="8" t="s">
        <v>327</v>
      </c>
      <c r="E604" s="19">
        <v>3516.7020000000002</v>
      </c>
      <c r="F604" s="10"/>
    </row>
    <row r="605" spans="1:6" ht="15.75" customHeight="1">
      <c r="A605" s="33" t="s">
        <v>15</v>
      </c>
      <c r="B605" s="36">
        <v>81993153268</v>
      </c>
      <c r="C605" s="35" t="s">
        <v>356</v>
      </c>
      <c r="D605" s="8" t="s">
        <v>327</v>
      </c>
      <c r="E605" s="19">
        <v>763.36259999999993</v>
      </c>
      <c r="F605" s="10"/>
    </row>
    <row r="606" spans="1:6" ht="15.75" customHeight="1">
      <c r="A606" s="33" t="s">
        <v>15</v>
      </c>
      <c r="B606" s="36">
        <v>3303659249</v>
      </c>
      <c r="C606" s="35" t="s">
        <v>357</v>
      </c>
      <c r="D606" s="8" t="s">
        <v>327</v>
      </c>
      <c r="E606" s="19">
        <v>814.76990000000001</v>
      </c>
      <c r="F606" s="10"/>
    </row>
    <row r="607" spans="1:6" ht="15.75" customHeight="1">
      <c r="A607" s="33" t="s">
        <v>15</v>
      </c>
      <c r="B607" s="36">
        <v>9543945268</v>
      </c>
      <c r="C607" s="35" t="s">
        <v>358</v>
      </c>
      <c r="D607" s="8" t="s">
        <v>327</v>
      </c>
      <c r="E607" s="19">
        <v>8.5199000000000069</v>
      </c>
      <c r="F607" s="10"/>
    </row>
    <row r="608" spans="1:6" ht="15.75" customHeight="1">
      <c r="A608" s="33" t="s">
        <v>15</v>
      </c>
      <c r="B608" s="36">
        <v>10482687215</v>
      </c>
      <c r="C608" s="35" t="s">
        <v>359</v>
      </c>
      <c r="D608" s="8" t="s">
        <v>327</v>
      </c>
      <c r="E608" s="50">
        <v>277.33690000000024</v>
      </c>
      <c r="F608" s="10"/>
    </row>
    <row r="609" spans="1:6" ht="15.75" customHeight="1">
      <c r="A609" s="33" t="s">
        <v>15</v>
      </c>
      <c r="B609" s="36">
        <v>74122800234</v>
      </c>
      <c r="C609" s="47" t="s">
        <v>361</v>
      </c>
      <c r="D609" s="8" t="s">
        <v>327</v>
      </c>
      <c r="E609" s="19">
        <v>468.16665</v>
      </c>
      <c r="F609" s="10"/>
    </row>
    <row r="610" spans="1:6" ht="15.75" customHeight="1">
      <c r="A610" s="33" t="s">
        <v>15</v>
      </c>
      <c r="B610" s="36">
        <v>30409535249</v>
      </c>
      <c r="C610" s="43" t="s">
        <v>362</v>
      </c>
      <c r="D610" s="8" t="s">
        <v>335</v>
      </c>
      <c r="E610" s="19">
        <f>615.44-500</f>
        <v>115.44000000000005</v>
      </c>
      <c r="F610" s="10"/>
    </row>
    <row r="611" spans="1:6" ht="15.75" customHeight="1">
      <c r="A611" s="33" t="s">
        <v>15</v>
      </c>
      <c r="B611" s="36">
        <v>30409535249</v>
      </c>
      <c r="C611" s="43" t="s">
        <v>362</v>
      </c>
      <c r="D611" s="8" t="s">
        <v>327</v>
      </c>
      <c r="E611" s="19">
        <v>814.76990000000001</v>
      </c>
      <c r="F611" s="10"/>
    </row>
    <row r="612" spans="1:6" ht="15.75" customHeight="1">
      <c r="A612" s="33" t="s">
        <v>15</v>
      </c>
      <c r="B612" s="45">
        <v>11648856268</v>
      </c>
      <c r="C612" s="46" t="s">
        <v>363</v>
      </c>
      <c r="D612" s="8" t="s">
        <v>327</v>
      </c>
      <c r="E612" s="19">
        <v>537.79989999999998</v>
      </c>
      <c r="F612" s="10"/>
    </row>
    <row r="613" spans="1:6" ht="15.75" customHeight="1">
      <c r="A613" s="33" t="s">
        <v>15</v>
      </c>
      <c r="B613" s="36">
        <v>8149380272</v>
      </c>
      <c r="C613" s="35" t="s">
        <v>364</v>
      </c>
      <c r="D613" s="8" t="s">
        <v>327</v>
      </c>
      <c r="E613" s="19">
        <v>814.76990000000001</v>
      </c>
      <c r="F613" s="10"/>
    </row>
    <row r="614" spans="1:6" ht="15.75" customHeight="1">
      <c r="A614" s="33" t="s">
        <v>15</v>
      </c>
      <c r="B614" s="36">
        <v>73273260220</v>
      </c>
      <c r="C614" s="35" t="s">
        <v>365</v>
      </c>
      <c r="D614" s="8" t="s">
        <v>327</v>
      </c>
      <c r="E614" s="19">
        <v>262.16980000000012</v>
      </c>
      <c r="F614" s="10"/>
    </row>
    <row r="615" spans="1:6" ht="15.75" customHeight="1">
      <c r="A615" s="33" t="s">
        <v>15</v>
      </c>
      <c r="B615" s="18">
        <v>45542430287</v>
      </c>
      <c r="C615" s="10" t="s">
        <v>366</v>
      </c>
      <c r="D615" s="8" t="s">
        <v>327</v>
      </c>
      <c r="E615" s="19">
        <v>468.16665</v>
      </c>
      <c r="F615" s="10"/>
    </row>
    <row r="616" spans="1:6" ht="15.75" customHeight="1">
      <c r="A616" s="33" t="s">
        <v>15</v>
      </c>
      <c r="B616" s="18">
        <v>10979042291</v>
      </c>
      <c r="C616" s="10" t="s">
        <v>367</v>
      </c>
      <c r="D616" s="8" t="s">
        <v>327</v>
      </c>
      <c r="E616" s="19">
        <v>477.13990000000001</v>
      </c>
      <c r="F616" s="10"/>
    </row>
    <row r="617" spans="1:6" ht="15.75" customHeight="1">
      <c r="A617" s="33" t="s">
        <v>15</v>
      </c>
      <c r="B617" s="18">
        <v>4721977204</v>
      </c>
      <c r="C617" s="10" t="s">
        <v>368</v>
      </c>
      <c r="D617" s="8" t="s">
        <v>327</v>
      </c>
      <c r="E617" s="19">
        <v>302.99980000000005</v>
      </c>
      <c r="F617" s="10"/>
    </row>
    <row r="618" spans="1:6" ht="15.75" customHeight="1">
      <c r="A618" s="33" t="s">
        <v>15</v>
      </c>
      <c r="B618" s="36">
        <v>62006215</v>
      </c>
      <c r="C618" s="35" t="s">
        <v>369</v>
      </c>
      <c r="D618" s="8" t="s">
        <v>343</v>
      </c>
      <c r="E618" s="91">
        <f>1662.89-824.09-831.45</f>
        <v>7.3500000000000227</v>
      </c>
      <c r="F618" s="10"/>
    </row>
    <row r="619" spans="1:6" ht="15.75" customHeight="1">
      <c r="A619" s="33" t="s">
        <v>15</v>
      </c>
      <c r="B619" s="36">
        <v>62006215</v>
      </c>
      <c r="C619" s="35" t="s">
        <v>369</v>
      </c>
      <c r="D619" s="8" t="s">
        <v>335</v>
      </c>
      <c r="E619" s="50">
        <f>1662.89-548.5</f>
        <v>1114.3900000000001</v>
      </c>
      <c r="F619" s="10"/>
    </row>
    <row r="620" spans="1:6" ht="15.75" customHeight="1">
      <c r="A620" s="33" t="s">
        <v>15</v>
      </c>
      <c r="B620" s="36">
        <v>62006215</v>
      </c>
      <c r="C620" s="35" t="s">
        <v>369</v>
      </c>
      <c r="D620" s="8" t="s">
        <v>327</v>
      </c>
      <c r="E620" s="19">
        <v>1629.5398</v>
      </c>
      <c r="F620" s="10"/>
    </row>
    <row r="621" spans="1:6" ht="15.75" customHeight="1">
      <c r="A621" s="33" t="s">
        <v>15</v>
      </c>
      <c r="B621" s="36">
        <v>10792511204</v>
      </c>
      <c r="C621" s="35" t="s">
        <v>370</v>
      </c>
      <c r="D621" s="8" t="s">
        <v>327</v>
      </c>
      <c r="E621" s="19">
        <v>660.6724999999999</v>
      </c>
      <c r="F621" s="10"/>
    </row>
    <row r="622" spans="1:6" ht="15.75" customHeight="1">
      <c r="A622" s="33" t="s">
        <v>15</v>
      </c>
      <c r="B622" s="36">
        <v>2851032291</v>
      </c>
      <c r="C622" s="35" t="s">
        <v>371</v>
      </c>
      <c r="D622" s="8" t="s">
        <v>327</v>
      </c>
      <c r="E622" s="19">
        <v>300.81979999999999</v>
      </c>
      <c r="F622" s="10"/>
    </row>
    <row r="623" spans="1:6" ht="15.75" customHeight="1">
      <c r="A623" s="33" t="s">
        <v>15</v>
      </c>
      <c r="B623" s="45">
        <v>13653717272</v>
      </c>
      <c r="C623" s="38" t="s">
        <v>372</v>
      </c>
      <c r="D623" s="8" t="s">
        <v>327</v>
      </c>
      <c r="E623" s="19">
        <v>19.819899999999961</v>
      </c>
      <c r="F623" s="10"/>
    </row>
    <row r="624" spans="1:6" ht="15.75" customHeight="1">
      <c r="A624" s="33" t="s">
        <v>15</v>
      </c>
      <c r="B624" s="18">
        <v>17445876200</v>
      </c>
      <c r="C624" s="10" t="s">
        <v>375</v>
      </c>
      <c r="D624" s="8" t="s">
        <v>327</v>
      </c>
      <c r="E624" s="90">
        <v>182.87990000000002</v>
      </c>
      <c r="F624" s="10"/>
    </row>
    <row r="625" spans="1:6" ht="15.75" customHeight="1">
      <c r="A625" s="33" t="s">
        <v>15</v>
      </c>
      <c r="B625" s="18">
        <v>11607211220</v>
      </c>
      <c r="C625" s="10" t="s">
        <v>376</v>
      </c>
      <c r="D625" s="8" t="s">
        <v>327</v>
      </c>
      <c r="E625" s="90">
        <v>1535.6439</v>
      </c>
      <c r="F625" s="10"/>
    </row>
    <row r="626" spans="1:6" ht="15.75" customHeight="1">
      <c r="A626" s="33" t="s">
        <v>15</v>
      </c>
      <c r="B626" s="18">
        <v>42676185268</v>
      </c>
      <c r="C626" s="10" t="s">
        <v>377</v>
      </c>
      <c r="D626" s="8" t="s">
        <v>327</v>
      </c>
      <c r="E626" s="90">
        <v>191.77260000000001</v>
      </c>
      <c r="F626" s="10"/>
    </row>
    <row r="627" spans="1:6" ht="15.75" customHeight="1">
      <c r="A627" s="33" t="s">
        <v>15</v>
      </c>
      <c r="B627" s="18">
        <v>56274734287</v>
      </c>
      <c r="C627" s="10" t="s">
        <v>378</v>
      </c>
      <c r="D627" s="8" t="s">
        <v>327</v>
      </c>
      <c r="E627" s="90">
        <v>243.40989999999999</v>
      </c>
      <c r="F627" s="10"/>
    </row>
    <row r="628" spans="1:6" ht="15.75" customHeight="1">
      <c r="A628" s="33" t="s">
        <v>15</v>
      </c>
      <c r="B628" s="18">
        <v>10452966272</v>
      </c>
      <c r="C628" s="10" t="s">
        <v>379</v>
      </c>
      <c r="D628" s="8" t="s">
        <v>327</v>
      </c>
      <c r="E628" s="90">
        <v>81.299800000000005</v>
      </c>
      <c r="F628" s="10"/>
    </row>
    <row r="629" spans="1:6" ht="15.75" customHeight="1">
      <c r="A629" s="33" t="s">
        <v>15</v>
      </c>
      <c r="B629" s="18">
        <v>7642644272</v>
      </c>
      <c r="C629" s="10" t="s">
        <v>380</v>
      </c>
      <c r="D629" s="8" t="s">
        <v>327</v>
      </c>
      <c r="E629" s="90">
        <v>814.76990000000001</v>
      </c>
      <c r="F629" s="10"/>
    </row>
    <row r="630" spans="1:6" ht="15.75" customHeight="1">
      <c r="A630" s="33" t="s">
        <v>15</v>
      </c>
      <c r="B630" s="45">
        <v>5912636291</v>
      </c>
      <c r="C630" s="35" t="s">
        <v>381</v>
      </c>
      <c r="D630" s="8" t="s">
        <v>327</v>
      </c>
      <c r="E630" s="19">
        <v>1241.7325000000001</v>
      </c>
      <c r="F630" s="10"/>
    </row>
    <row r="631" spans="1:6" ht="15.75" customHeight="1">
      <c r="A631" s="33" t="s">
        <v>15</v>
      </c>
      <c r="B631" s="66">
        <v>10491317204</v>
      </c>
      <c r="C631" s="41" t="s">
        <v>383</v>
      </c>
      <c r="D631" s="8" t="s">
        <v>327</v>
      </c>
      <c r="E631" s="19">
        <v>394.83654999999987</v>
      </c>
      <c r="F631" s="10"/>
    </row>
    <row r="632" spans="1:6" ht="15.75" customHeight="1">
      <c r="A632" s="33" t="s">
        <v>15</v>
      </c>
      <c r="B632" s="18">
        <v>26721996200</v>
      </c>
      <c r="C632" s="10" t="s">
        <v>384</v>
      </c>
      <c r="D632" s="8" t="s">
        <v>327</v>
      </c>
      <c r="E632" s="19">
        <v>274.53980000000001</v>
      </c>
      <c r="F632" s="10"/>
    </row>
    <row r="633" spans="1:6" ht="15.75" customHeight="1">
      <c r="A633" s="33" t="s">
        <v>15</v>
      </c>
      <c r="B633" s="18">
        <v>32718950234</v>
      </c>
      <c r="C633" s="10" t="s">
        <v>385</v>
      </c>
      <c r="D633" s="8" t="s">
        <v>327</v>
      </c>
      <c r="E633" s="50">
        <v>86.346650000000011</v>
      </c>
      <c r="F633" s="10"/>
    </row>
    <row r="634" spans="1:6" ht="15.75" hidden="1" customHeight="1">
      <c r="A634" s="33" t="s">
        <v>15</v>
      </c>
      <c r="B634" s="36">
        <v>12179485204</v>
      </c>
      <c r="C634" s="83" t="s">
        <v>386</v>
      </c>
      <c r="D634" s="8">
        <v>44413</v>
      </c>
      <c r="E634" s="19">
        <f>734.46-714.46-15</f>
        <v>5</v>
      </c>
      <c r="F634" s="10"/>
    </row>
    <row r="635" spans="1:6" ht="15.75" hidden="1" customHeight="1">
      <c r="A635" s="33" t="s">
        <v>15</v>
      </c>
      <c r="B635" s="36">
        <v>12179485204</v>
      </c>
      <c r="C635" s="83" t="s">
        <v>386</v>
      </c>
      <c r="D635" s="8">
        <v>44444</v>
      </c>
      <c r="E635" s="19">
        <v>814.76990000000001</v>
      </c>
      <c r="F635" s="10"/>
    </row>
    <row r="636" spans="1:6" ht="15.75" customHeight="1">
      <c r="A636" s="33" t="s">
        <v>15</v>
      </c>
      <c r="B636" s="36">
        <v>26665751287</v>
      </c>
      <c r="C636" s="35" t="s">
        <v>388</v>
      </c>
      <c r="D636" s="8" t="s">
        <v>327</v>
      </c>
      <c r="E636" s="50">
        <v>12.896650000000022</v>
      </c>
      <c r="F636" s="10"/>
    </row>
    <row r="637" spans="1:6" ht="15.75" customHeight="1">
      <c r="A637" s="33" t="s">
        <v>15</v>
      </c>
      <c r="B637" s="36">
        <v>26562995272</v>
      </c>
      <c r="C637" s="35" t="s">
        <v>390</v>
      </c>
      <c r="D637" s="8" t="s">
        <v>327</v>
      </c>
      <c r="E637" s="19">
        <v>1109.96585</v>
      </c>
      <c r="F637" s="10"/>
    </row>
    <row r="638" spans="1:6" ht="15.75" customHeight="1">
      <c r="A638" s="33" t="s">
        <v>15</v>
      </c>
      <c r="B638" s="36">
        <v>16547136272</v>
      </c>
      <c r="C638" s="35" t="s">
        <v>391</v>
      </c>
      <c r="D638" s="8" t="s">
        <v>327</v>
      </c>
      <c r="E638" s="19">
        <v>828.60365000000002</v>
      </c>
      <c r="F638" s="10"/>
    </row>
    <row r="639" spans="1:6" ht="15.75" customHeight="1">
      <c r="A639" s="33" t="s">
        <v>15</v>
      </c>
      <c r="B639" s="45">
        <v>5755123268</v>
      </c>
      <c r="C639" s="46" t="s">
        <v>392</v>
      </c>
      <c r="D639" s="8" t="s">
        <v>335</v>
      </c>
      <c r="E639" s="19">
        <f>275-170.17</f>
        <v>104.83000000000001</v>
      </c>
      <c r="F639" s="10"/>
    </row>
    <row r="640" spans="1:6" ht="15.75" customHeight="1">
      <c r="A640" s="33" t="s">
        <v>15</v>
      </c>
      <c r="B640" s="45">
        <v>5755123268</v>
      </c>
      <c r="C640" s="46" t="s">
        <v>392</v>
      </c>
      <c r="D640" s="8" t="s">
        <v>327</v>
      </c>
      <c r="E640" s="19">
        <v>814.76990000000001</v>
      </c>
      <c r="F640" s="15"/>
    </row>
    <row r="641" spans="1:6" ht="15.75" customHeight="1">
      <c r="A641" s="33" t="s">
        <v>15</v>
      </c>
      <c r="B641" s="36">
        <v>13600605291</v>
      </c>
      <c r="C641" s="35" t="s">
        <v>394</v>
      </c>
      <c r="D641" s="8" t="s">
        <v>327</v>
      </c>
      <c r="E641" s="19">
        <v>462.32990000000001</v>
      </c>
      <c r="F641" s="10"/>
    </row>
    <row r="642" spans="1:6" ht="15.75" customHeight="1">
      <c r="A642" s="33" t="s">
        <v>15</v>
      </c>
      <c r="B642" s="18">
        <v>4786386200</v>
      </c>
      <c r="C642" s="10" t="s">
        <v>395</v>
      </c>
      <c r="D642" s="8" t="s">
        <v>327</v>
      </c>
      <c r="E642" s="19">
        <v>44.019800000000032</v>
      </c>
      <c r="F642" s="10"/>
    </row>
    <row r="643" spans="1:6" ht="15.75" customHeight="1">
      <c r="A643" s="33" t="s">
        <v>15</v>
      </c>
      <c r="B643" s="18">
        <v>31316069249</v>
      </c>
      <c r="C643" s="10" t="s">
        <v>396</v>
      </c>
      <c r="D643" s="8" t="s">
        <v>327</v>
      </c>
      <c r="E643" s="19">
        <v>454.30990000000003</v>
      </c>
      <c r="F643" s="10"/>
    </row>
    <row r="644" spans="1:6" ht="15.75" customHeight="1">
      <c r="A644" s="33" t="s">
        <v>15</v>
      </c>
      <c r="B644" s="36">
        <v>275131220</v>
      </c>
      <c r="C644" s="43" t="s">
        <v>401</v>
      </c>
      <c r="D644" s="8" t="s">
        <v>327</v>
      </c>
      <c r="E644" s="19">
        <v>491.98990000000003</v>
      </c>
      <c r="F644" s="10"/>
    </row>
    <row r="645" spans="1:6" ht="15.75" customHeight="1">
      <c r="A645" s="33" t="s">
        <v>15</v>
      </c>
      <c r="B645" s="36">
        <v>48037826287</v>
      </c>
      <c r="C645" s="43" t="s">
        <v>402</v>
      </c>
      <c r="D645" s="8" t="s">
        <v>335</v>
      </c>
      <c r="E645" s="19">
        <v>708.8999</v>
      </c>
      <c r="F645" s="10"/>
    </row>
    <row r="646" spans="1:6" ht="15.75" customHeight="1">
      <c r="A646" s="33" t="s">
        <v>15</v>
      </c>
      <c r="B646" s="36">
        <v>48037826287</v>
      </c>
      <c r="C646" s="43" t="s">
        <v>402</v>
      </c>
      <c r="D646" s="8" t="s">
        <v>327</v>
      </c>
      <c r="E646" s="19">
        <v>82.849900000000048</v>
      </c>
      <c r="F646" s="10"/>
    </row>
    <row r="647" spans="1:6" ht="15.75" customHeight="1">
      <c r="A647" s="33" t="s">
        <v>15</v>
      </c>
      <c r="B647" s="36">
        <v>96372753200</v>
      </c>
      <c r="C647" s="35" t="s">
        <v>403</v>
      </c>
      <c r="D647" s="8" t="s">
        <v>327</v>
      </c>
      <c r="E647" s="19">
        <v>260.63665000000003</v>
      </c>
      <c r="F647" s="10"/>
    </row>
    <row r="648" spans="1:6" ht="15.75" customHeight="1">
      <c r="A648" s="33" t="s">
        <v>15</v>
      </c>
      <c r="B648" s="36">
        <v>12551414253</v>
      </c>
      <c r="C648" s="35" t="s">
        <v>405</v>
      </c>
      <c r="D648" s="8" t="s">
        <v>327</v>
      </c>
      <c r="E648" s="19">
        <v>677.00990000000002</v>
      </c>
      <c r="F648" s="10"/>
    </row>
    <row r="649" spans="1:6" ht="15.75" customHeight="1">
      <c r="A649" s="33" t="s">
        <v>15</v>
      </c>
      <c r="B649" s="36">
        <v>7153236287</v>
      </c>
      <c r="C649" s="35" t="s">
        <v>407</v>
      </c>
      <c r="D649" s="8" t="s">
        <v>327</v>
      </c>
      <c r="E649" s="19">
        <v>1010.2465499999998</v>
      </c>
      <c r="F649" s="10"/>
    </row>
    <row r="650" spans="1:6" ht="15.75" hidden="1" customHeight="1">
      <c r="A650" s="33" t="s">
        <v>15</v>
      </c>
      <c r="B650" s="36">
        <v>11867809249</v>
      </c>
      <c r="C650" s="61" t="s">
        <v>408</v>
      </c>
      <c r="D650" s="8">
        <v>44232</v>
      </c>
      <c r="E650" s="23">
        <f>751.14-150-260</f>
        <v>341.14</v>
      </c>
      <c r="F650" s="10"/>
    </row>
    <row r="651" spans="1:6" ht="15.75" hidden="1" customHeight="1">
      <c r="A651" s="33" t="s">
        <v>15</v>
      </c>
      <c r="B651" s="36">
        <v>11867809249</v>
      </c>
      <c r="C651" s="61" t="s">
        <v>408</v>
      </c>
      <c r="D651" s="8">
        <v>44291</v>
      </c>
      <c r="E651" s="19">
        <v>650.78893367323326</v>
      </c>
      <c r="F651" s="10"/>
    </row>
    <row r="652" spans="1:6" ht="15.75" hidden="1" customHeight="1">
      <c r="A652" s="33" t="s">
        <v>15</v>
      </c>
      <c r="B652" s="36">
        <v>11867809249</v>
      </c>
      <c r="C652" s="61" t="s">
        <v>408</v>
      </c>
      <c r="D652" s="8">
        <v>44321</v>
      </c>
      <c r="E652" s="19">
        <v>751.13893367323328</v>
      </c>
      <c r="F652" s="10"/>
    </row>
    <row r="653" spans="1:6" ht="15.75" hidden="1" customHeight="1">
      <c r="A653" s="33" t="s">
        <v>15</v>
      </c>
      <c r="B653" s="36">
        <v>11867809249</v>
      </c>
      <c r="C653" s="61" t="s">
        <v>408</v>
      </c>
      <c r="D653" s="8">
        <v>44352</v>
      </c>
      <c r="E653" s="19">
        <v>751.13893367323328</v>
      </c>
      <c r="F653" s="10"/>
    </row>
    <row r="654" spans="1:6" ht="15.75" customHeight="1">
      <c r="A654" s="33" t="s">
        <v>15</v>
      </c>
      <c r="B654" s="36">
        <v>94699160263</v>
      </c>
      <c r="C654" s="38" t="s">
        <v>412</v>
      </c>
      <c r="D654" s="8" t="s">
        <v>327</v>
      </c>
      <c r="E654" s="19">
        <v>40.536650000000009</v>
      </c>
      <c r="F654" s="10"/>
    </row>
    <row r="655" spans="1:6" ht="15.75" customHeight="1">
      <c r="A655" s="33" t="s">
        <v>15</v>
      </c>
      <c r="B655" s="45">
        <v>60666277249</v>
      </c>
      <c r="C655" s="71" t="s">
        <v>413</v>
      </c>
      <c r="D655" s="8" t="s">
        <v>327</v>
      </c>
      <c r="E655" s="19">
        <v>39.039899999999989</v>
      </c>
      <c r="F655" s="10"/>
    </row>
    <row r="656" spans="1:6" ht="15.75" customHeight="1">
      <c r="A656" s="33" t="s">
        <v>15</v>
      </c>
      <c r="B656" s="36">
        <v>9478965204</v>
      </c>
      <c r="C656" s="35" t="s">
        <v>414</v>
      </c>
      <c r="D656" s="8" t="s">
        <v>327</v>
      </c>
      <c r="E656" s="19">
        <v>464.46654999999987</v>
      </c>
      <c r="F656" s="10"/>
    </row>
    <row r="657" spans="1:6" ht="15.75" customHeight="1">
      <c r="A657" s="33" t="s">
        <v>15</v>
      </c>
      <c r="B657" s="18">
        <v>11832100278</v>
      </c>
      <c r="C657" s="10" t="s">
        <v>416</v>
      </c>
      <c r="D657" s="8" t="s">
        <v>327</v>
      </c>
      <c r="E657" s="19">
        <v>363.99980000000005</v>
      </c>
      <c r="F657" s="10"/>
    </row>
    <row r="658" spans="1:6" ht="15.75" customHeight="1">
      <c r="A658" s="33" t="s">
        <v>15</v>
      </c>
      <c r="B658" s="18">
        <v>4424808220</v>
      </c>
      <c r="C658" s="10" t="s">
        <v>417</v>
      </c>
      <c r="D658" s="8" t="s">
        <v>327</v>
      </c>
      <c r="E658" s="19">
        <v>814.76990000000001</v>
      </c>
      <c r="F658" s="10"/>
    </row>
    <row r="659" spans="1:6" ht="15.75" customHeight="1">
      <c r="A659" s="33" t="s">
        <v>15</v>
      </c>
      <c r="B659" s="18">
        <v>4232089268</v>
      </c>
      <c r="C659" s="10" t="s">
        <v>418</v>
      </c>
      <c r="D659" s="8" t="s">
        <v>327</v>
      </c>
      <c r="E659" s="19">
        <v>816.66980000000001</v>
      </c>
      <c r="F659" s="10"/>
    </row>
    <row r="660" spans="1:6" ht="15.75" customHeight="1">
      <c r="A660" s="33" t="s">
        <v>15</v>
      </c>
      <c r="B660" s="18">
        <v>63625059215</v>
      </c>
      <c r="C660" s="10" t="s">
        <v>420</v>
      </c>
      <c r="D660" s="8" t="s">
        <v>327</v>
      </c>
      <c r="E660" s="19">
        <v>67.629900000000021</v>
      </c>
      <c r="F660" s="10"/>
    </row>
    <row r="661" spans="1:6" ht="15.75" customHeight="1">
      <c r="A661" s="33" t="s">
        <v>15</v>
      </c>
      <c r="B661" s="18">
        <v>22720235253</v>
      </c>
      <c r="C661" s="10" t="s">
        <v>421</v>
      </c>
      <c r="D661" s="8" t="s">
        <v>327</v>
      </c>
      <c r="E661" s="19">
        <v>417.92690000000016</v>
      </c>
      <c r="F661" s="10"/>
    </row>
    <row r="662" spans="1:6" ht="15.75" customHeight="1">
      <c r="A662" s="33" t="s">
        <v>15</v>
      </c>
      <c r="B662" s="18">
        <v>12199508234</v>
      </c>
      <c r="C662" s="10" t="s">
        <v>422</v>
      </c>
      <c r="D662" s="8" t="s">
        <v>327</v>
      </c>
      <c r="E662" s="19">
        <v>627.43989999999997</v>
      </c>
      <c r="F662" s="10"/>
    </row>
    <row r="663" spans="1:6" ht="15.75" customHeight="1">
      <c r="A663" s="33" t="s">
        <v>15</v>
      </c>
      <c r="B663" s="45">
        <v>18820085291</v>
      </c>
      <c r="C663" s="72" t="s">
        <v>424</v>
      </c>
      <c r="D663" s="8" t="s">
        <v>327</v>
      </c>
      <c r="E663" s="19">
        <v>249.04250000000002</v>
      </c>
      <c r="F663" s="10"/>
    </row>
    <row r="664" spans="1:6" ht="15.75" customHeight="1">
      <c r="A664" s="33" t="s">
        <v>15</v>
      </c>
      <c r="B664" s="36">
        <v>3074323272</v>
      </c>
      <c r="C664" s="35" t="s">
        <v>425</v>
      </c>
      <c r="D664" s="8" t="s">
        <v>335</v>
      </c>
      <c r="E664" s="19">
        <f>1667.87-679.25-833.94</f>
        <v>154.67999999999984</v>
      </c>
      <c r="F664" s="10"/>
    </row>
    <row r="665" spans="1:6" ht="15.75" customHeight="1">
      <c r="A665" s="33" t="s">
        <v>15</v>
      </c>
      <c r="B665" s="36">
        <v>3074323272</v>
      </c>
      <c r="C665" s="35" t="s">
        <v>425</v>
      </c>
      <c r="D665" s="8" t="s">
        <v>327</v>
      </c>
      <c r="E665" s="19">
        <v>1629.5398</v>
      </c>
      <c r="F665" s="10"/>
    </row>
    <row r="666" spans="1:6" ht="15.75" customHeight="1">
      <c r="A666" s="33" t="s">
        <v>15</v>
      </c>
      <c r="B666" s="36">
        <v>48738131234</v>
      </c>
      <c r="C666" s="38" t="s">
        <v>426</v>
      </c>
      <c r="D666" s="8" t="s">
        <v>327</v>
      </c>
      <c r="E666" s="19">
        <v>126.42665</v>
      </c>
      <c r="F666" s="10"/>
    </row>
    <row r="667" spans="1:6" ht="15.75" customHeight="1">
      <c r="A667" s="33" t="s">
        <v>15</v>
      </c>
      <c r="B667" s="70">
        <v>77356616220</v>
      </c>
      <c r="C667" s="38" t="s">
        <v>427</v>
      </c>
      <c r="D667" s="8" t="s">
        <v>327</v>
      </c>
      <c r="E667" s="19">
        <v>311.33259999999996</v>
      </c>
      <c r="F667" s="10"/>
    </row>
    <row r="668" spans="1:6" ht="15.75" customHeight="1">
      <c r="A668" s="33" t="s">
        <v>15</v>
      </c>
      <c r="B668" s="45">
        <v>18819931249</v>
      </c>
      <c r="C668" s="10" t="s">
        <v>429</v>
      </c>
      <c r="D668" s="8" t="s">
        <v>335</v>
      </c>
      <c r="E668" s="19">
        <v>468.16665</v>
      </c>
      <c r="F668" s="10"/>
    </row>
    <row r="669" spans="1:6" ht="15.75" hidden="1" customHeight="1">
      <c r="A669" s="33" t="s">
        <v>15</v>
      </c>
      <c r="B669" s="70">
        <v>14054132200</v>
      </c>
      <c r="C669" s="84" t="s">
        <v>432</v>
      </c>
      <c r="D669" s="8">
        <v>44505</v>
      </c>
      <c r="E669" s="19">
        <v>814.76990000000001</v>
      </c>
      <c r="F669" s="10"/>
    </row>
    <row r="670" spans="1:6" ht="15.75" hidden="1" customHeight="1">
      <c r="A670" s="33" t="s">
        <v>15</v>
      </c>
      <c r="B670" s="70">
        <v>14054132200</v>
      </c>
      <c r="C670" s="84" t="s">
        <v>432</v>
      </c>
      <c r="D670" s="8">
        <v>44535</v>
      </c>
      <c r="E670" s="19">
        <v>814.76990000000001</v>
      </c>
      <c r="F670" s="10"/>
    </row>
    <row r="671" spans="1:6" ht="15.75" customHeight="1">
      <c r="A671" s="33" t="s">
        <v>15</v>
      </c>
      <c r="B671" s="36">
        <v>12192767234</v>
      </c>
      <c r="C671" s="10" t="s">
        <v>433</v>
      </c>
      <c r="D671" s="8" t="s">
        <v>327</v>
      </c>
      <c r="E671" s="19">
        <v>1629.5398</v>
      </c>
      <c r="F671" s="10"/>
    </row>
    <row r="672" spans="1:6" ht="15.75" customHeight="1">
      <c r="A672" s="33" t="s">
        <v>15</v>
      </c>
      <c r="B672" s="36">
        <v>10898026253</v>
      </c>
      <c r="C672" s="10" t="s">
        <v>434</v>
      </c>
      <c r="D672" s="8" t="s">
        <v>327</v>
      </c>
      <c r="E672" s="19">
        <v>213.62990000000002</v>
      </c>
      <c r="F672" s="10"/>
    </row>
    <row r="673" spans="1:6" ht="15.75" customHeight="1">
      <c r="A673" s="33" t="s">
        <v>15</v>
      </c>
      <c r="B673" s="36">
        <v>72134445220</v>
      </c>
      <c r="C673" s="10" t="s">
        <v>436</v>
      </c>
      <c r="D673" s="8" t="s">
        <v>327</v>
      </c>
      <c r="E673" s="19">
        <v>814.76990000000001</v>
      </c>
      <c r="F673" s="10"/>
    </row>
    <row r="674" spans="1:6" ht="15.75" customHeight="1">
      <c r="A674" s="33" t="s">
        <v>15</v>
      </c>
      <c r="B674" s="36">
        <v>59889160234</v>
      </c>
      <c r="C674" s="57" t="s">
        <v>437</v>
      </c>
      <c r="D674" s="8" t="s">
        <v>327</v>
      </c>
      <c r="E674" s="19">
        <v>1296.7703000000001</v>
      </c>
      <c r="F674" s="10"/>
    </row>
    <row r="675" spans="1:6" ht="15.75" customHeight="1">
      <c r="A675" s="33" t="s">
        <v>15</v>
      </c>
      <c r="B675" s="36">
        <v>69471738253</v>
      </c>
      <c r="C675" s="35" t="s">
        <v>439</v>
      </c>
      <c r="D675" s="8" t="s">
        <v>327</v>
      </c>
      <c r="E675" s="19">
        <v>22.109900000000039</v>
      </c>
      <c r="F675" s="10"/>
    </row>
    <row r="676" spans="1:6" ht="15.75" customHeight="1">
      <c r="A676" s="33" t="s">
        <v>15</v>
      </c>
      <c r="B676" s="73">
        <v>87389835249</v>
      </c>
      <c r="C676" s="74" t="s">
        <v>440</v>
      </c>
      <c r="D676" s="8" t="s">
        <v>327</v>
      </c>
      <c r="E676" s="19">
        <v>0.7</v>
      </c>
      <c r="F676" s="10"/>
    </row>
    <row r="677" spans="1:6" ht="15.75" customHeight="1">
      <c r="A677" s="33" t="s">
        <v>15</v>
      </c>
      <c r="B677" s="73" t="s">
        <v>441</v>
      </c>
      <c r="C677" s="74" t="s">
        <v>442</v>
      </c>
      <c r="D677" s="8" t="s">
        <v>327</v>
      </c>
      <c r="E677" s="92">
        <v>227.37</v>
      </c>
      <c r="F677" s="10"/>
    </row>
    <row r="678" spans="1:6" ht="15.75" hidden="1" customHeight="1">
      <c r="A678" s="33" t="s">
        <v>15</v>
      </c>
      <c r="B678" s="73">
        <v>8987106268</v>
      </c>
      <c r="C678" s="96" t="s">
        <v>175</v>
      </c>
      <c r="D678" s="8">
        <v>44505</v>
      </c>
      <c r="E678" s="92">
        <v>496.19</v>
      </c>
      <c r="F678" s="10"/>
    </row>
    <row r="679" spans="1:6" ht="15.75" hidden="1" customHeight="1">
      <c r="A679" s="33" t="s">
        <v>15</v>
      </c>
      <c r="B679" s="73">
        <v>8987106268</v>
      </c>
      <c r="C679" s="96" t="s">
        <v>175</v>
      </c>
      <c r="D679" s="8">
        <v>44535</v>
      </c>
      <c r="E679" s="92">
        <v>496.19</v>
      </c>
      <c r="F679" s="10"/>
    </row>
    <row r="680" spans="1:6" ht="15.75" hidden="1" customHeight="1">
      <c r="A680" s="33" t="s">
        <v>15</v>
      </c>
      <c r="B680" s="86">
        <v>64011593249</v>
      </c>
      <c r="C680" s="95" t="s">
        <v>189</v>
      </c>
      <c r="D680" s="88">
        <v>44474</v>
      </c>
      <c r="E680" s="92">
        <v>1614.68</v>
      </c>
      <c r="F680" s="10"/>
    </row>
    <row r="681" spans="1:6" ht="15.75" hidden="1" customHeight="1">
      <c r="A681" s="33" t="s">
        <v>15</v>
      </c>
      <c r="B681" s="86"/>
      <c r="C681" s="87"/>
      <c r="D681" s="88"/>
      <c r="E681" s="92"/>
      <c r="F681" s="10"/>
    </row>
    <row r="682" spans="1:6" ht="15.75" hidden="1" customHeight="1">
      <c r="A682" s="122" t="s">
        <v>443</v>
      </c>
      <c r="B682" s="123"/>
      <c r="C682" s="123"/>
      <c r="D682" s="124"/>
      <c r="E682" s="93">
        <f>SUM(E3:E680)</f>
        <v>367757.0162279291</v>
      </c>
      <c r="F682" s="76"/>
    </row>
  </sheetData>
  <autoFilter ref="A2:F682" xr:uid="{402C590C-B753-421D-90E4-6A2581128150}">
    <filterColumn colId="3">
      <filters>
        <filter val="dez/22"/>
        <filter val="fev/22"/>
        <filter val="jan/22"/>
        <dateGroupItem year="2022" dateTimeGrouping="year"/>
      </filters>
    </filterColumn>
  </autoFilter>
  <mergeCells count="2">
    <mergeCell ref="A1:F1"/>
    <mergeCell ref="A682:D682"/>
  </mergeCells>
  <hyperlinks>
    <hyperlink ref="C76" r:id="rId1" display="convenio.4197@sicoobunicoob.com.br" xr:uid="{A658522F-62F5-4BAB-98E2-2BCD2D3130BE}"/>
    <hyperlink ref="C77" r:id="rId2" display="convenio.4197@sicoobunicoob.com.br" xr:uid="{C6CBF1C9-79A9-41BC-B912-1059C1A39DE4}"/>
  </hyperlinks>
  <pageMargins left="0.511811024" right="0.511811024" top="0.78740157499999996" bottom="0.78740157499999996" header="0.31496062000000002" footer="0.31496062000000002"/>
  <pageSetup paperSize="9" scale="52" fitToHeight="0" orientation="landscape" r:id="rId3"/>
  <headerFooter>
    <oddHeader>&amp;C&amp;G</oddHeader>
  </headerFooter>
  <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E2DC6-E3F7-4C48-87A9-C6E2AB1B6DD8}">
  <dimension ref="A1:J198"/>
  <sheetViews>
    <sheetView topLeftCell="A190" workbookViewId="0">
      <selection activeCell="D220" sqref="D220"/>
    </sheetView>
  </sheetViews>
  <sheetFormatPr defaultRowHeight="14.4"/>
  <cols>
    <col min="1" max="1" width="7.44140625" bestFit="1" customWidth="1"/>
    <col min="2" max="2" width="12.6640625" bestFit="1" customWidth="1"/>
    <col min="3" max="3" width="46.5546875" bestFit="1" customWidth="1"/>
    <col min="4" max="4" width="31.109375" style="102" bestFit="1" customWidth="1"/>
    <col min="5" max="6" width="21" customWidth="1"/>
    <col min="7" max="7" width="18.5546875" bestFit="1" customWidth="1"/>
    <col min="8" max="10" width="18.5546875" customWidth="1"/>
  </cols>
  <sheetData>
    <row r="1" spans="1:10">
      <c r="A1" s="2" t="s">
        <v>0</v>
      </c>
      <c r="B1" s="3" t="s">
        <v>1</v>
      </c>
      <c r="C1" s="3" t="s">
        <v>2</v>
      </c>
      <c r="D1" s="101" t="s">
        <v>3</v>
      </c>
      <c r="E1" s="3" t="s">
        <v>458</v>
      </c>
      <c r="F1" s="3" t="s">
        <v>459</v>
      </c>
      <c r="G1" s="3" t="s">
        <v>4</v>
      </c>
      <c r="H1" s="3" t="s">
        <v>456</v>
      </c>
      <c r="I1" s="3" t="s">
        <v>457</v>
      </c>
      <c r="J1" s="3" t="s">
        <v>455</v>
      </c>
    </row>
    <row r="2" spans="1:10">
      <c r="A2" s="5" t="s">
        <v>6</v>
      </c>
      <c r="B2" s="6">
        <v>11609109287</v>
      </c>
      <c r="C2" s="7" t="s">
        <v>7</v>
      </c>
      <c r="D2" s="100">
        <v>42374</v>
      </c>
      <c r="E2" s="100">
        <f ca="1">TODAY()</f>
        <v>44914</v>
      </c>
      <c r="F2" s="99">
        <f ca="1">DATEDIF(D:D,E:E,"D")</f>
        <v>2540</v>
      </c>
      <c r="G2" s="9">
        <v>250.74</v>
      </c>
      <c r="H2" s="9">
        <f>G2*2%</f>
        <v>5.0148000000000001</v>
      </c>
      <c r="I2" s="9">
        <f ca="1">F2*0.03333%*G2</f>
        <v>212.27197067999998</v>
      </c>
      <c r="J2" s="9">
        <f ca="1">SUM(G2:I2)</f>
        <v>468.02677068000003</v>
      </c>
    </row>
    <row r="3" spans="1:10">
      <c r="A3" s="5" t="s">
        <v>6</v>
      </c>
      <c r="B3" s="12">
        <v>57361100244</v>
      </c>
      <c r="C3" s="7" t="s">
        <v>9</v>
      </c>
      <c r="D3" s="100">
        <v>42374</v>
      </c>
      <c r="E3" s="100">
        <f t="shared" ref="E3:E66" ca="1" si="0">TODAY()</f>
        <v>44914</v>
      </c>
      <c r="F3" s="99">
        <f t="shared" ref="F3:F66" ca="1" si="1">DATEDIF(D:D,E:E,"D")</f>
        <v>2540</v>
      </c>
      <c r="G3" s="9">
        <v>125.37</v>
      </c>
      <c r="H3" s="9">
        <f t="shared" ref="H3:H66" si="2">G3*2%</f>
        <v>2.5074000000000001</v>
      </c>
      <c r="I3" s="9">
        <f t="shared" ref="I3:I66" ca="1" si="3">F3*0.03333%*G3</f>
        <v>106.13598533999999</v>
      </c>
      <c r="J3" s="9">
        <f t="shared" ref="J3:J66" ca="1" si="4">SUM(G3:I3)</f>
        <v>234.01338534000001</v>
      </c>
    </row>
    <row r="4" spans="1:10">
      <c r="A4" s="5" t="s">
        <v>6</v>
      </c>
      <c r="B4" s="12">
        <v>68117108291</v>
      </c>
      <c r="C4" s="7" t="s">
        <v>11</v>
      </c>
      <c r="D4" s="100">
        <v>42374</v>
      </c>
      <c r="E4" s="100">
        <f t="shared" ca="1" si="0"/>
        <v>44914</v>
      </c>
      <c r="F4" s="99">
        <f t="shared" ca="1" si="1"/>
        <v>2540</v>
      </c>
      <c r="G4" s="9">
        <v>125.37</v>
      </c>
      <c r="H4" s="9">
        <f t="shared" si="2"/>
        <v>2.5074000000000001</v>
      </c>
      <c r="I4" s="9">
        <f t="shared" ca="1" si="3"/>
        <v>106.13598533999999</v>
      </c>
      <c r="J4" s="9">
        <f t="shared" ca="1" si="4"/>
        <v>234.01338534000001</v>
      </c>
    </row>
    <row r="5" spans="1:10">
      <c r="A5" s="5" t="s">
        <v>6</v>
      </c>
      <c r="B5" s="6">
        <v>13788183268</v>
      </c>
      <c r="C5" s="7" t="s">
        <v>13</v>
      </c>
      <c r="D5" s="100">
        <v>42374</v>
      </c>
      <c r="E5" s="100">
        <f t="shared" ca="1" si="0"/>
        <v>44914</v>
      </c>
      <c r="F5" s="99">
        <f t="shared" ca="1" si="1"/>
        <v>2540</v>
      </c>
      <c r="G5" s="9">
        <v>125.37</v>
      </c>
      <c r="H5" s="9">
        <f t="shared" si="2"/>
        <v>2.5074000000000001</v>
      </c>
      <c r="I5" s="9">
        <f t="shared" ca="1" si="3"/>
        <v>106.13598533999999</v>
      </c>
      <c r="J5" s="9">
        <f t="shared" ca="1" si="4"/>
        <v>234.01338534000001</v>
      </c>
    </row>
    <row r="6" spans="1:10">
      <c r="A6" s="5" t="s">
        <v>15</v>
      </c>
      <c r="B6" s="20">
        <v>78196981287</v>
      </c>
      <c r="C6" s="21" t="s">
        <v>39</v>
      </c>
      <c r="D6" s="100">
        <v>42374</v>
      </c>
      <c r="E6" s="100">
        <f t="shared" ca="1" si="0"/>
        <v>44914</v>
      </c>
      <c r="F6" s="99">
        <f t="shared" ca="1" si="1"/>
        <v>2540</v>
      </c>
      <c r="G6" s="19">
        <v>495.5</v>
      </c>
      <c r="H6" s="9">
        <f t="shared" si="2"/>
        <v>9.91</v>
      </c>
      <c r="I6" s="9">
        <f t="shared" ca="1" si="3"/>
        <v>419.481381</v>
      </c>
      <c r="J6" s="9">
        <f t="shared" ca="1" si="4"/>
        <v>924.89138100000002</v>
      </c>
    </row>
    <row r="7" spans="1:10">
      <c r="A7" s="5" t="s">
        <v>15</v>
      </c>
      <c r="B7" s="20">
        <v>8214379253</v>
      </c>
      <c r="C7" s="21" t="s">
        <v>41</v>
      </c>
      <c r="D7" s="100">
        <v>42374</v>
      </c>
      <c r="E7" s="100">
        <f t="shared" ca="1" si="0"/>
        <v>44914</v>
      </c>
      <c r="F7" s="99">
        <f t="shared" ca="1" si="1"/>
        <v>2540</v>
      </c>
      <c r="G7" s="24">
        <v>766.95</v>
      </c>
      <c r="H7" s="9">
        <f t="shared" si="2"/>
        <v>15.339</v>
      </c>
      <c r="I7" s="9">
        <f t="shared" ca="1" si="3"/>
        <v>649.28606490000004</v>
      </c>
      <c r="J7" s="9">
        <f t="shared" ca="1" si="4"/>
        <v>1431.5750649000001</v>
      </c>
    </row>
    <row r="8" spans="1:10">
      <c r="A8" s="5" t="s">
        <v>15</v>
      </c>
      <c r="B8" s="18">
        <v>72054514268</v>
      </c>
      <c r="C8" s="10" t="s">
        <v>48</v>
      </c>
      <c r="D8" s="100">
        <v>42374</v>
      </c>
      <c r="E8" s="100">
        <f t="shared" ca="1" si="0"/>
        <v>44914</v>
      </c>
      <c r="F8" s="99">
        <f t="shared" ca="1" si="1"/>
        <v>2540</v>
      </c>
      <c r="G8" s="24">
        <v>826.12</v>
      </c>
      <c r="H8" s="9">
        <f t="shared" si="2"/>
        <v>16.522400000000001</v>
      </c>
      <c r="I8" s="9">
        <f t="shared" ca="1" si="3"/>
        <v>699.37832184000001</v>
      </c>
      <c r="J8" s="9">
        <f t="shared" ca="1" si="4"/>
        <v>1542.0207218400001</v>
      </c>
    </row>
    <row r="9" spans="1:10">
      <c r="A9" s="5" t="s">
        <v>15</v>
      </c>
      <c r="B9" s="18">
        <v>47668342249</v>
      </c>
      <c r="C9" s="10" t="s">
        <v>57</v>
      </c>
      <c r="D9" s="100">
        <v>42374</v>
      </c>
      <c r="E9" s="100">
        <f t="shared" ca="1" si="0"/>
        <v>44914</v>
      </c>
      <c r="F9" s="99">
        <f t="shared" ca="1" si="1"/>
        <v>2540</v>
      </c>
      <c r="G9" s="24">
        <v>249.6</v>
      </c>
      <c r="H9" s="9">
        <f t="shared" si="2"/>
        <v>4.992</v>
      </c>
      <c r="I9" s="9">
        <f t="shared" ca="1" si="3"/>
        <v>211.30686719999997</v>
      </c>
      <c r="J9" s="9">
        <f t="shared" ca="1" si="4"/>
        <v>465.89886719999993</v>
      </c>
    </row>
    <row r="10" spans="1:10">
      <c r="A10" s="5" t="s">
        <v>15</v>
      </c>
      <c r="B10" s="18">
        <v>13754823272</v>
      </c>
      <c r="C10" s="10" t="s">
        <v>64</v>
      </c>
      <c r="D10" s="100">
        <v>42374</v>
      </c>
      <c r="E10" s="100">
        <f t="shared" ca="1" si="0"/>
        <v>44914</v>
      </c>
      <c r="F10" s="99">
        <f t="shared" ca="1" si="1"/>
        <v>2540</v>
      </c>
      <c r="G10" s="24">
        <v>559.94000000000005</v>
      </c>
      <c r="H10" s="9">
        <f t="shared" si="2"/>
        <v>11.198800000000002</v>
      </c>
      <c r="I10" s="9">
        <f t="shared" ca="1" si="3"/>
        <v>474.03512508</v>
      </c>
      <c r="J10" s="9">
        <f t="shared" ca="1" si="4"/>
        <v>1045.1739250800001</v>
      </c>
    </row>
    <row r="11" spans="1:10">
      <c r="A11" s="5" t="s">
        <v>15</v>
      </c>
      <c r="B11" s="18">
        <v>18439098200</v>
      </c>
      <c r="C11" s="10" t="s">
        <v>67</v>
      </c>
      <c r="D11" s="100">
        <v>42374</v>
      </c>
      <c r="E11" s="100">
        <f t="shared" ca="1" si="0"/>
        <v>44914</v>
      </c>
      <c r="F11" s="99">
        <f t="shared" ca="1" si="1"/>
        <v>2540</v>
      </c>
      <c r="G11" s="24">
        <v>279.97000000000003</v>
      </c>
      <c r="H11" s="9">
        <f t="shared" si="2"/>
        <v>5.599400000000001</v>
      </c>
      <c r="I11" s="9">
        <f t="shared" ca="1" si="3"/>
        <v>237.01756254</v>
      </c>
      <c r="J11" s="9">
        <f t="shared" ca="1" si="4"/>
        <v>522.58696254000006</v>
      </c>
    </row>
    <row r="12" spans="1:10">
      <c r="A12" s="5" t="s">
        <v>15</v>
      </c>
      <c r="B12" s="18">
        <v>45362912291</v>
      </c>
      <c r="C12" s="10" t="s">
        <v>77</v>
      </c>
      <c r="D12" s="100">
        <v>42374</v>
      </c>
      <c r="E12" s="100">
        <f t="shared" ca="1" si="0"/>
        <v>44914</v>
      </c>
      <c r="F12" s="99">
        <f t="shared" ca="1" si="1"/>
        <v>2540</v>
      </c>
      <c r="G12" s="31">
        <v>559.94000000000005</v>
      </c>
      <c r="H12" s="9">
        <f t="shared" si="2"/>
        <v>11.198800000000002</v>
      </c>
      <c r="I12" s="9">
        <f t="shared" ca="1" si="3"/>
        <v>474.03512508</v>
      </c>
      <c r="J12" s="9">
        <f t="shared" ca="1" si="4"/>
        <v>1045.1739250800001</v>
      </c>
    </row>
    <row r="13" spans="1:10">
      <c r="A13" s="5" t="s">
        <v>15</v>
      </c>
      <c r="B13" s="18">
        <v>14784521291</v>
      </c>
      <c r="C13" s="10" t="s">
        <v>87</v>
      </c>
      <c r="D13" s="100">
        <v>42374</v>
      </c>
      <c r="E13" s="100">
        <f t="shared" ca="1" si="0"/>
        <v>44914</v>
      </c>
      <c r="F13" s="99">
        <f t="shared" ca="1" si="1"/>
        <v>2540</v>
      </c>
      <c r="G13" s="31">
        <v>279.97000000000003</v>
      </c>
      <c r="H13" s="9">
        <f t="shared" si="2"/>
        <v>5.599400000000001</v>
      </c>
      <c r="I13" s="9">
        <f t="shared" ca="1" si="3"/>
        <v>237.01756254</v>
      </c>
      <c r="J13" s="9">
        <f t="shared" ca="1" si="4"/>
        <v>522.58696254000006</v>
      </c>
    </row>
    <row r="14" spans="1:10">
      <c r="A14" s="5" t="s">
        <v>15</v>
      </c>
      <c r="B14" s="18">
        <v>41064950230</v>
      </c>
      <c r="C14" s="10" t="s">
        <v>96</v>
      </c>
      <c r="D14" s="100">
        <v>42374</v>
      </c>
      <c r="E14" s="100">
        <f t="shared" ca="1" si="0"/>
        <v>44914</v>
      </c>
      <c r="F14" s="99">
        <f t="shared" ca="1" si="1"/>
        <v>2540</v>
      </c>
      <c r="G14" s="31">
        <v>279.97000000000003</v>
      </c>
      <c r="H14" s="9">
        <f t="shared" si="2"/>
        <v>5.599400000000001</v>
      </c>
      <c r="I14" s="9">
        <f t="shared" ca="1" si="3"/>
        <v>237.01756254</v>
      </c>
      <c r="J14" s="9">
        <f t="shared" ca="1" si="4"/>
        <v>522.58696254000006</v>
      </c>
    </row>
    <row r="15" spans="1:10">
      <c r="A15" s="5" t="s">
        <v>6</v>
      </c>
      <c r="B15" s="6">
        <v>11609109287</v>
      </c>
      <c r="C15" s="7" t="s">
        <v>7</v>
      </c>
      <c r="D15" s="100">
        <v>42405</v>
      </c>
      <c r="E15" s="100">
        <f t="shared" ca="1" si="0"/>
        <v>44914</v>
      </c>
      <c r="F15" s="99">
        <f t="shared" ca="1" si="1"/>
        <v>2509</v>
      </c>
      <c r="G15" s="9">
        <v>250.74</v>
      </c>
      <c r="H15" s="9">
        <f t="shared" si="2"/>
        <v>5.0148000000000001</v>
      </c>
      <c r="I15" s="9">
        <f t="shared" ca="1" si="3"/>
        <v>209.68124977799997</v>
      </c>
      <c r="J15" s="9">
        <f t="shared" ca="1" si="4"/>
        <v>465.43604977799998</v>
      </c>
    </row>
    <row r="16" spans="1:10">
      <c r="A16" s="5" t="s">
        <v>6</v>
      </c>
      <c r="B16" s="12">
        <v>57361100244</v>
      </c>
      <c r="C16" s="7" t="s">
        <v>9</v>
      </c>
      <c r="D16" s="100">
        <v>42405</v>
      </c>
      <c r="E16" s="100">
        <f t="shared" ca="1" si="0"/>
        <v>44914</v>
      </c>
      <c r="F16" s="99">
        <f t="shared" ca="1" si="1"/>
        <v>2509</v>
      </c>
      <c r="G16" s="9">
        <v>125.37</v>
      </c>
      <c r="H16" s="9">
        <f t="shared" si="2"/>
        <v>2.5074000000000001</v>
      </c>
      <c r="I16" s="9">
        <f t="shared" ca="1" si="3"/>
        <v>104.84062488899998</v>
      </c>
      <c r="J16" s="9">
        <f t="shared" ca="1" si="4"/>
        <v>232.71802488899999</v>
      </c>
    </row>
    <row r="17" spans="1:10">
      <c r="A17" s="5" t="s">
        <v>6</v>
      </c>
      <c r="B17" s="12">
        <v>68117108291</v>
      </c>
      <c r="C17" s="7" t="s">
        <v>11</v>
      </c>
      <c r="D17" s="100">
        <v>42405</v>
      </c>
      <c r="E17" s="100">
        <f t="shared" ca="1" si="0"/>
        <v>44914</v>
      </c>
      <c r="F17" s="99">
        <f t="shared" ca="1" si="1"/>
        <v>2509</v>
      </c>
      <c r="G17" s="9">
        <v>125.37</v>
      </c>
      <c r="H17" s="9">
        <f t="shared" si="2"/>
        <v>2.5074000000000001</v>
      </c>
      <c r="I17" s="9">
        <f t="shared" ca="1" si="3"/>
        <v>104.84062488899998</v>
      </c>
      <c r="J17" s="9">
        <f t="shared" ca="1" si="4"/>
        <v>232.71802488899999</v>
      </c>
    </row>
    <row r="18" spans="1:10">
      <c r="A18" s="5" t="s">
        <v>6</v>
      </c>
      <c r="B18" s="6">
        <v>13788183268</v>
      </c>
      <c r="C18" s="7" t="s">
        <v>13</v>
      </c>
      <c r="D18" s="100">
        <v>42405</v>
      </c>
      <c r="E18" s="100">
        <f t="shared" ca="1" si="0"/>
        <v>44914</v>
      </c>
      <c r="F18" s="99">
        <f t="shared" ca="1" si="1"/>
        <v>2509</v>
      </c>
      <c r="G18" s="9">
        <v>125.37</v>
      </c>
      <c r="H18" s="9">
        <f t="shared" si="2"/>
        <v>2.5074000000000001</v>
      </c>
      <c r="I18" s="9">
        <f t="shared" ca="1" si="3"/>
        <v>104.84062488899998</v>
      </c>
      <c r="J18" s="9">
        <f t="shared" ca="1" si="4"/>
        <v>232.71802488899999</v>
      </c>
    </row>
    <row r="19" spans="1:10">
      <c r="A19" s="5" t="s">
        <v>15</v>
      </c>
      <c r="B19" s="20">
        <v>78196981287</v>
      </c>
      <c r="C19" s="21" t="s">
        <v>39</v>
      </c>
      <c r="D19" s="100">
        <v>42405</v>
      </c>
      <c r="E19" s="100">
        <f t="shared" ca="1" si="0"/>
        <v>44914</v>
      </c>
      <c r="F19" s="99">
        <f t="shared" ca="1" si="1"/>
        <v>2509</v>
      </c>
      <c r="G19" s="19">
        <v>495.5</v>
      </c>
      <c r="H19" s="9">
        <f t="shared" si="2"/>
        <v>9.91</v>
      </c>
      <c r="I19" s="9">
        <f t="shared" ca="1" si="3"/>
        <v>414.36172634999991</v>
      </c>
      <c r="J19" s="9">
        <f t="shared" ca="1" si="4"/>
        <v>919.77172634999988</v>
      </c>
    </row>
    <row r="20" spans="1:10">
      <c r="A20" s="5" t="s">
        <v>15</v>
      </c>
      <c r="B20" s="20">
        <v>8214379253</v>
      </c>
      <c r="C20" s="21" t="s">
        <v>41</v>
      </c>
      <c r="D20" s="100">
        <v>42405</v>
      </c>
      <c r="E20" s="100">
        <f t="shared" ca="1" si="0"/>
        <v>44914</v>
      </c>
      <c r="F20" s="99">
        <f t="shared" ca="1" si="1"/>
        <v>2509</v>
      </c>
      <c r="G20" s="24">
        <v>766.95</v>
      </c>
      <c r="H20" s="9">
        <f t="shared" si="2"/>
        <v>15.339</v>
      </c>
      <c r="I20" s="9">
        <f t="shared" ca="1" si="3"/>
        <v>641.36170741499996</v>
      </c>
      <c r="J20" s="9">
        <f t="shared" ca="1" si="4"/>
        <v>1423.6507074149999</v>
      </c>
    </row>
    <row r="21" spans="1:10">
      <c r="A21" s="5" t="s">
        <v>15</v>
      </c>
      <c r="B21" s="18">
        <v>72054514268</v>
      </c>
      <c r="C21" s="10" t="s">
        <v>48</v>
      </c>
      <c r="D21" s="100">
        <v>42405</v>
      </c>
      <c r="E21" s="100">
        <f t="shared" ca="1" si="0"/>
        <v>44914</v>
      </c>
      <c r="F21" s="99">
        <f t="shared" ca="1" si="1"/>
        <v>2509</v>
      </c>
      <c r="G21" s="24">
        <v>826.12</v>
      </c>
      <c r="H21" s="9">
        <f t="shared" si="2"/>
        <v>16.522400000000001</v>
      </c>
      <c r="I21" s="9">
        <f t="shared" ca="1" si="3"/>
        <v>690.84260216399991</v>
      </c>
      <c r="J21" s="9">
        <f t="shared" ca="1" si="4"/>
        <v>1533.485002164</v>
      </c>
    </row>
    <row r="22" spans="1:10">
      <c r="A22" s="5" t="s">
        <v>15</v>
      </c>
      <c r="B22" s="18"/>
      <c r="C22" s="10" t="s">
        <v>51</v>
      </c>
      <c r="D22" s="100">
        <v>42405</v>
      </c>
      <c r="E22" s="100">
        <f t="shared" ca="1" si="0"/>
        <v>44914</v>
      </c>
      <c r="F22" s="99">
        <f t="shared" ca="1" si="1"/>
        <v>2509</v>
      </c>
      <c r="G22" s="24">
        <v>488.65</v>
      </c>
      <c r="H22" s="9">
        <f t="shared" si="2"/>
        <v>9.7729999999999997</v>
      </c>
      <c r="I22" s="9">
        <f t="shared" ca="1" si="3"/>
        <v>408.63341590499994</v>
      </c>
      <c r="J22" s="9">
        <f t="shared" ca="1" si="4"/>
        <v>907.05641590499999</v>
      </c>
    </row>
    <row r="23" spans="1:10">
      <c r="A23" s="5" t="s">
        <v>15</v>
      </c>
      <c r="B23" s="18">
        <v>47668342249</v>
      </c>
      <c r="C23" s="10" t="s">
        <v>57</v>
      </c>
      <c r="D23" s="100">
        <v>42405</v>
      </c>
      <c r="E23" s="100">
        <f t="shared" ca="1" si="0"/>
        <v>44914</v>
      </c>
      <c r="F23" s="99">
        <f t="shared" ca="1" si="1"/>
        <v>2509</v>
      </c>
      <c r="G23" s="24">
        <v>249.6</v>
      </c>
      <c r="H23" s="9">
        <f t="shared" si="2"/>
        <v>4.992</v>
      </c>
      <c r="I23" s="9">
        <f t="shared" ca="1" si="3"/>
        <v>208.72792511999995</v>
      </c>
      <c r="J23" s="9">
        <f t="shared" ca="1" si="4"/>
        <v>463.31992511999994</v>
      </c>
    </row>
    <row r="24" spans="1:10">
      <c r="A24" s="5" t="s">
        <v>15</v>
      </c>
      <c r="B24" s="18">
        <v>24517186253</v>
      </c>
      <c r="C24" s="10" t="s">
        <v>63</v>
      </c>
      <c r="D24" s="100">
        <v>42405</v>
      </c>
      <c r="E24" s="100">
        <f t="shared" ca="1" si="0"/>
        <v>44914</v>
      </c>
      <c r="F24" s="99">
        <f t="shared" ca="1" si="1"/>
        <v>2509</v>
      </c>
      <c r="G24" s="24">
        <v>775.47</v>
      </c>
      <c r="H24" s="9">
        <f t="shared" si="2"/>
        <v>15.509400000000001</v>
      </c>
      <c r="I24" s="9">
        <f t="shared" ca="1" si="3"/>
        <v>648.48655485899997</v>
      </c>
      <c r="J24" s="9">
        <f t="shared" ca="1" si="4"/>
        <v>1439.465954859</v>
      </c>
    </row>
    <row r="25" spans="1:10">
      <c r="A25" s="5" t="s">
        <v>15</v>
      </c>
      <c r="B25" s="18">
        <v>13754823272</v>
      </c>
      <c r="C25" s="10" t="s">
        <v>64</v>
      </c>
      <c r="D25" s="100">
        <v>42405</v>
      </c>
      <c r="E25" s="100">
        <f t="shared" ca="1" si="0"/>
        <v>44914</v>
      </c>
      <c r="F25" s="99">
        <f t="shared" ca="1" si="1"/>
        <v>2509</v>
      </c>
      <c r="G25" s="24">
        <v>559.94000000000005</v>
      </c>
      <c r="H25" s="9">
        <f t="shared" si="2"/>
        <v>11.198800000000002</v>
      </c>
      <c r="I25" s="9">
        <f t="shared" ca="1" si="3"/>
        <v>468.24965701799999</v>
      </c>
      <c r="J25" s="9">
        <f t="shared" ca="1" si="4"/>
        <v>1039.3884570180001</v>
      </c>
    </row>
    <row r="26" spans="1:10">
      <c r="A26" s="5" t="s">
        <v>15</v>
      </c>
      <c r="B26" s="18">
        <v>18439098200</v>
      </c>
      <c r="C26" s="10" t="s">
        <v>67</v>
      </c>
      <c r="D26" s="100">
        <v>42405</v>
      </c>
      <c r="E26" s="100">
        <f t="shared" ca="1" si="0"/>
        <v>44914</v>
      </c>
      <c r="F26" s="99">
        <f t="shared" ca="1" si="1"/>
        <v>2509</v>
      </c>
      <c r="G26" s="24">
        <v>279.97000000000003</v>
      </c>
      <c r="H26" s="9">
        <f t="shared" si="2"/>
        <v>5.599400000000001</v>
      </c>
      <c r="I26" s="9">
        <f t="shared" ca="1" si="3"/>
        <v>234.124828509</v>
      </c>
      <c r="J26" s="9">
        <f t="shared" ca="1" si="4"/>
        <v>519.69422850900003</v>
      </c>
    </row>
    <row r="27" spans="1:10">
      <c r="A27" s="5" t="s">
        <v>15</v>
      </c>
      <c r="B27" s="18">
        <v>10928693287</v>
      </c>
      <c r="C27" s="10" t="s">
        <v>71</v>
      </c>
      <c r="D27" s="100">
        <v>42405</v>
      </c>
      <c r="E27" s="100">
        <f t="shared" ca="1" si="0"/>
        <v>44914</v>
      </c>
      <c r="F27" s="99">
        <f t="shared" ca="1" si="1"/>
        <v>2509</v>
      </c>
      <c r="G27" s="24">
        <v>279.97000000000003</v>
      </c>
      <c r="H27" s="9">
        <f t="shared" si="2"/>
        <v>5.599400000000001</v>
      </c>
      <c r="I27" s="9">
        <f t="shared" ca="1" si="3"/>
        <v>234.124828509</v>
      </c>
      <c r="J27" s="9">
        <f t="shared" ca="1" si="4"/>
        <v>519.69422850900003</v>
      </c>
    </row>
    <row r="28" spans="1:10">
      <c r="A28" s="5" t="s">
        <v>15</v>
      </c>
      <c r="B28" s="18">
        <v>45362912291</v>
      </c>
      <c r="C28" s="10" t="s">
        <v>77</v>
      </c>
      <c r="D28" s="100">
        <v>42405</v>
      </c>
      <c r="E28" s="100">
        <f t="shared" ca="1" si="0"/>
        <v>44914</v>
      </c>
      <c r="F28" s="99">
        <f t="shared" ca="1" si="1"/>
        <v>2509</v>
      </c>
      <c r="G28" s="31">
        <v>559.94000000000005</v>
      </c>
      <c r="H28" s="9">
        <f t="shared" si="2"/>
        <v>11.198800000000002</v>
      </c>
      <c r="I28" s="9">
        <f t="shared" ca="1" si="3"/>
        <v>468.24965701799999</v>
      </c>
      <c r="J28" s="9">
        <f t="shared" ca="1" si="4"/>
        <v>1039.3884570180001</v>
      </c>
    </row>
    <row r="29" spans="1:10">
      <c r="A29" s="5" t="s">
        <v>15</v>
      </c>
      <c r="B29" s="18">
        <v>14784521291</v>
      </c>
      <c r="C29" s="10" t="s">
        <v>87</v>
      </c>
      <c r="D29" s="100">
        <v>42405</v>
      </c>
      <c r="E29" s="100">
        <f t="shared" ca="1" si="0"/>
        <v>44914</v>
      </c>
      <c r="F29" s="99">
        <f t="shared" ca="1" si="1"/>
        <v>2509</v>
      </c>
      <c r="G29" s="31">
        <v>279.97000000000003</v>
      </c>
      <c r="H29" s="9">
        <f t="shared" si="2"/>
        <v>5.599400000000001</v>
      </c>
      <c r="I29" s="9">
        <f t="shared" ca="1" si="3"/>
        <v>234.124828509</v>
      </c>
      <c r="J29" s="9">
        <f t="shared" ca="1" si="4"/>
        <v>519.69422850900003</v>
      </c>
    </row>
    <row r="30" spans="1:10">
      <c r="A30" s="5" t="s">
        <v>15</v>
      </c>
      <c r="B30" s="18">
        <v>41064950230</v>
      </c>
      <c r="C30" s="10" t="s">
        <v>96</v>
      </c>
      <c r="D30" s="100">
        <v>42405</v>
      </c>
      <c r="E30" s="100">
        <f t="shared" ca="1" si="0"/>
        <v>44914</v>
      </c>
      <c r="F30" s="99">
        <f t="shared" ca="1" si="1"/>
        <v>2509</v>
      </c>
      <c r="G30" s="31">
        <v>279.97000000000003</v>
      </c>
      <c r="H30" s="9">
        <f t="shared" si="2"/>
        <v>5.599400000000001</v>
      </c>
      <c r="I30" s="9">
        <f t="shared" ca="1" si="3"/>
        <v>234.124828509</v>
      </c>
      <c r="J30" s="9">
        <f t="shared" ca="1" si="4"/>
        <v>519.69422850900003</v>
      </c>
    </row>
    <row r="31" spans="1:10">
      <c r="A31" s="5" t="s">
        <v>6</v>
      </c>
      <c r="B31" s="12">
        <v>57361100244</v>
      </c>
      <c r="C31" s="7" t="s">
        <v>9</v>
      </c>
      <c r="D31" s="100">
        <v>42434</v>
      </c>
      <c r="E31" s="100">
        <f t="shared" ca="1" si="0"/>
        <v>44914</v>
      </c>
      <c r="F31" s="99">
        <f t="shared" ca="1" si="1"/>
        <v>2480</v>
      </c>
      <c r="G31" s="9">
        <v>125.37</v>
      </c>
      <c r="H31" s="9">
        <f t="shared" si="2"/>
        <v>2.5074000000000001</v>
      </c>
      <c r="I31" s="9">
        <f t="shared" ca="1" si="3"/>
        <v>103.62883607999999</v>
      </c>
      <c r="J31" s="9">
        <f t="shared" ca="1" si="4"/>
        <v>231.50623608000001</v>
      </c>
    </row>
    <row r="32" spans="1:10">
      <c r="A32" s="5" t="s">
        <v>6</v>
      </c>
      <c r="B32" s="12">
        <v>68117108291</v>
      </c>
      <c r="C32" s="7" t="s">
        <v>11</v>
      </c>
      <c r="D32" s="100">
        <v>42434</v>
      </c>
      <c r="E32" s="100">
        <f t="shared" ca="1" si="0"/>
        <v>44914</v>
      </c>
      <c r="F32" s="99">
        <f t="shared" ca="1" si="1"/>
        <v>2480</v>
      </c>
      <c r="G32" s="9">
        <v>125.37</v>
      </c>
      <c r="H32" s="9">
        <f t="shared" si="2"/>
        <v>2.5074000000000001</v>
      </c>
      <c r="I32" s="9">
        <f t="shared" ca="1" si="3"/>
        <v>103.62883607999999</v>
      </c>
      <c r="J32" s="9">
        <f t="shared" ca="1" si="4"/>
        <v>231.50623608000001</v>
      </c>
    </row>
    <row r="33" spans="1:10">
      <c r="A33" s="5" t="s">
        <v>6</v>
      </c>
      <c r="B33" s="6">
        <v>13788183268</v>
      </c>
      <c r="C33" s="7" t="s">
        <v>13</v>
      </c>
      <c r="D33" s="100">
        <v>42434</v>
      </c>
      <c r="E33" s="100">
        <f t="shared" ca="1" si="0"/>
        <v>44914</v>
      </c>
      <c r="F33" s="99">
        <f t="shared" ca="1" si="1"/>
        <v>2480</v>
      </c>
      <c r="G33" s="9">
        <v>125.37</v>
      </c>
      <c r="H33" s="9">
        <f t="shared" si="2"/>
        <v>2.5074000000000001</v>
      </c>
      <c r="I33" s="9">
        <f t="shared" ca="1" si="3"/>
        <v>103.62883607999999</v>
      </c>
      <c r="J33" s="9">
        <f t="shared" ca="1" si="4"/>
        <v>231.50623608000001</v>
      </c>
    </row>
    <row r="34" spans="1:10">
      <c r="A34" s="5" t="s">
        <v>15</v>
      </c>
      <c r="B34" s="20">
        <v>78196981287</v>
      </c>
      <c r="C34" s="21" t="s">
        <v>39</v>
      </c>
      <c r="D34" s="100">
        <v>42434</v>
      </c>
      <c r="E34" s="100">
        <f t="shared" ca="1" si="0"/>
        <v>44914</v>
      </c>
      <c r="F34" s="99">
        <f t="shared" ca="1" si="1"/>
        <v>2480</v>
      </c>
      <c r="G34" s="19">
        <v>495.5</v>
      </c>
      <c r="H34" s="9">
        <f t="shared" si="2"/>
        <v>9.91</v>
      </c>
      <c r="I34" s="9">
        <f t="shared" ca="1" si="3"/>
        <v>409.57237199999992</v>
      </c>
      <c r="J34" s="9">
        <f t="shared" ca="1" si="4"/>
        <v>914.98237199999994</v>
      </c>
    </row>
    <row r="35" spans="1:10">
      <c r="A35" s="5" t="s">
        <v>15</v>
      </c>
      <c r="B35" s="20">
        <v>8214379253</v>
      </c>
      <c r="C35" s="21" t="s">
        <v>41</v>
      </c>
      <c r="D35" s="100">
        <v>42434</v>
      </c>
      <c r="E35" s="100">
        <f t="shared" ca="1" si="0"/>
        <v>44914</v>
      </c>
      <c r="F35" s="99">
        <f t="shared" ca="1" si="1"/>
        <v>2480</v>
      </c>
      <c r="G35" s="24">
        <v>766.95</v>
      </c>
      <c r="H35" s="9">
        <f t="shared" si="2"/>
        <v>15.339</v>
      </c>
      <c r="I35" s="9">
        <f t="shared" ca="1" si="3"/>
        <v>633.9485987999999</v>
      </c>
      <c r="J35" s="9">
        <f t="shared" ca="1" si="4"/>
        <v>1416.2375987999999</v>
      </c>
    </row>
    <row r="36" spans="1:10">
      <c r="A36" s="5" t="s">
        <v>15</v>
      </c>
      <c r="B36" s="18">
        <v>72054514268</v>
      </c>
      <c r="C36" s="10" t="s">
        <v>48</v>
      </c>
      <c r="D36" s="100">
        <v>42434</v>
      </c>
      <c r="E36" s="100">
        <f t="shared" ca="1" si="0"/>
        <v>44914</v>
      </c>
      <c r="F36" s="99">
        <f t="shared" ca="1" si="1"/>
        <v>2480</v>
      </c>
      <c r="G36" s="24">
        <v>826.12</v>
      </c>
      <c r="H36" s="9">
        <f t="shared" si="2"/>
        <v>16.522400000000001</v>
      </c>
      <c r="I36" s="9">
        <f t="shared" ca="1" si="3"/>
        <v>682.85757407999995</v>
      </c>
      <c r="J36" s="9">
        <f t="shared" ca="1" si="4"/>
        <v>1525.4999740799999</v>
      </c>
    </row>
    <row r="37" spans="1:10">
      <c r="A37" s="5" t="s">
        <v>15</v>
      </c>
      <c r="B37" s="18"/>
      <c r="C37" s="10" t="s">
        <v>51</v>
      </c>
      <c r="D37" s="100">
        <v>42434</v>
      </c>
      <c r="E37" s="100">
        <f t="shared" ca="1" si="0"/>
        <v>44914</v>
      </c>
      <c r="F37" s="99">
        <f t="shared" ca="1" si="1"/>
        <v>2480</v>
      </c>
      <c r="G37" s="24">
        <v>488.65</v>
      </c>
      <c r="H37" s="9">
        <f t="shared" si="2"/>
        <v>9.7729999999999997</v>
      </c>
      <c r="I37" s="9">
        <f t="shared" ca="1" si="3"/>
        <v>403.91027159999993</v>
      </c>
      <c r="J37" s="9">
        <f t="shared" ca="1" si="4"/>
        <v>902.33327159999999</v>
      </c>
    </row>
    <row r="38" spans="1:10">
      <c r="A38" s="5" t="s">
        <v>15</v>
      </c>
      <c r="B38" s="18">
        <v>47668342249</v>
      </c>
      <c r="C38" s="10" t="s">
        <v>57</v>
      </c>
      <c r="D38" s="100">
        <v>42434</v>
      </c>
      <c r="E38" s="100">
        <f t="shared" ca="1" si="0"/>
        <v>44914</v>
      </c>
      <c r="F38" s="99">
        <f t="shared" ca="1" si="1"/>
        <v>2480</v>
      </c>
      <c r="G38" s="24">
        <v>249.6</v>
      </c>
      <c r="H38" s="9">
        <f t="shared" si="2"/>
        <v>4.992</v>
      </c>
      <c r="I38" s="9">
        <f t="shared" ca="1" si="3"/>
        <v>206.31536639999996</v>
      </c>
      <c r="J38" s="9">
        <f t="shared" ca="1" si="4"/>
        <v>460.90736639999994</v>
      </c>
    </row>
    <row r="39" spans="1:10">
      <c r="A39" s="5" t="s">
        <v>15</v>
      </c>
      <c r="B39" s="18">
        <v>24517186253</v>
      </c>
      <c r="C39" s="10" t="s">
        <v>63</v>
      </c>
      <c r="D39" s="100">
        <v>42434</v>
      </c>
      <c r="E39" s="100">
        <f t="shared" ca="1" si="0"/>
        <v>44914</v>
      </c>
      <c r="F39" s="99">
        <f t="shared" ca="1" si="1"/>
        <v>2480</v>
      </c>
      <c r="G39" s="24">
        <v>775.47</v>
      </c>
      <c r="H39" s="9">
        <f t="shared" si="2"/>
        <v>15.509400000000001</v>
      </c>
      <c r="I39" s="9">
        <f t="shared" ca="1" si="3"/>
        <v>640.9910944799999</v>
      </c>
      <c r="J39" s="9">
        <f t="shared" ca="1" si="4"/>
        <v>1431.9704944800001</v>
      </c>
    </row>
    <row r="40" spans="1:10">
      <c r="A40" s="5" t="s">
        <v>15</v>
      </c>
      <c r="B40" s="18">
        <v>13754823272</v>
      </c>
      <c r="C40" s="10" t="s">
        <v>64</v>
      </c>
      <c r="D40" s="100">
        <v>42434</v>
      </c>
      <c r="E40" s="100">
        <f t="shared" ca="1" si="0"/>
        <v>44914</v>
      </c>
      <c r="F40" s="99">
        <f t="shared" ca="1" si="1"/>
        <v>2480</v>
      </c>
      <c r="G40" s="24">
        <v>559.94000000000005</v>
      </c>
      <c r="H40" s="9">
        <f t="shared" si="2"/>
        <v>11.198800000000002</v>
      </c>
      <c r="I40" s="9">
        <f t="shared" ca="1" si="3"/>
        <v>462.83744495999997</v>
      </c>
      <c r="J40" s="9">
        <f t="shared" ca="1" si="4"/>
        <v>1033.97624496</v>
      </c>
    </row>
    <row r="41" spans="1:10">
      <c r="A41" s="5" t="s">
        <v>15</v>
      </c>
      <c r="B41" s="18">
        <v>18439098200</v>
      </c>
      <c r="C41" s="10" t="s">
        <v>67</v>
      </c>
      <c r="D41" s="100">
        <v>42434</v>
      </c>
      <c r="E41" s="100">
        <f t="shared" ca="1" si="0"/>
        <v>44914</v>
      </c>
      <c r="F41" s="99">
        <f t="shared" ca="1" si="1"/>
        <v>2480</v>
      </c>
      <c r="G41" s="24">
        <v>279.97000000000003</v>
      </c>
      <c r="H41" s="9">
        <f t="shared" si="2"/>
        <v>5.599400000000001</v>
      </c>
      <c r="I41" s="9">
        <f t="shared" ca="1" si="3"/>
        <v>231.41872247999999</v>
      </c>
      <c r="J41" s="9">
        <f t="shared" ca="1" si="4"/>
        <v>516.98812248000002</v>
      </c>
    </row>
    <row r="42" spans="1:10">
      <c r="A42" s="5" t="s">
        <v>15</v>
      </c>
      <c r="B42" s="18">
        <v>10928693287</v>
      </c>
      <c r="C42" s="10" t="s">
        <v>71</v>
      </c>
      <c r="D42" s="100">
        <v>42434</v>
      </c>
      <c r="E42" s="100">
        <f t="shared" ca="1" si="0"/>
        <v>44914</v>
      </c>
      <c r="F42" s="99">
        <f t="shared" ca="1" si="1"/>
        <v>2480</v>
      </c>
      <c r="G42" s="24">
        <v>279.97000000000003</v>
      </c>
      <c r="H42" s="9">
        <f t="shared" si="2"/>
        <v>5.599400000000001</v>
      </c>
      <c r="I42" s="9">
        <f t="shared" ca="1" si="3"/>
        <v>231.41872247999999</v>
      </c>
      <c r="J42" s="9">
        <f t="shared" ca="1" si="4"/>
        <v>516.98812248000002</v>
      </c>
    </row>
    <row r="43" spans="1:10">
      <c r="A43" s="5" t="s">
        <v>15</v>
      </c>
      <c r="B43" s="18">
        <v>45362912291</v>
      </c>
      <c r="C43" s="10" t="s">
        <v>77</v>
      </c>
      <c r="D43" s="100">
        <v>42434</v>
      </c>
      <c r="E43" s="100">
        <f t="shared" ca="1" si="0"/>
        <v>44914</v>
      </c>
      <c r="F43" s="99">
        <f t="shared" ca="1" si="1"/>
        <v>2480</v>
      </c>
      <c r="G43" s="31">
        <v>559.94000000000005</v>
      </c>
      <c r="H43" s="9">
        <f t="shared" si="2"/>
        <v>11.198800000000002</v>
      </c>
      <c r="I43" s="9">
        <f t="shared" ca="1" si="3"/>
        <v>462.83744495999997</v>
      </c>
      <c r="J43" s="9">
        <f t="shared" ca="1" si="4"/>
        <v>1033.97624496</v>
      </c>
    </row>
    <row r="44" spans="1:10">
      <c r="A44" s="5" t="s">
        <v>15</v>
      </c>
      <c r="B44" s="18">
        <v>14784521291</v>
      </c>
      <c r="C44" s="10" t="s">
        <v>87</v>
      </c>
      <c r="D44" s="100">
        <v>42434</v>
      </c>
      <c r="E44" s="100">
        <f t="shared" ca="1" si="0"/>
        <v>44914</v>
      </c>
      <c r="F44" s="99">
        <f t="shared" ca="1" si="1"/>
        <v>2480</v>
      </c>
      <c r="G44" s="31">
        <v>279.97000000000003</v>
      </c>
      <c r="H44" s="9">
        <f t="shared" si="2"/>
        <v>5.599400000000001</v>
      </c>
      <c r="I44" s="9">
        <f t="shared" ca="1" si="3"/>
        <v>231.41872247999999</v>
      </c>
      <c r="J44" s="9">
        <f t="shared" ca="1" si="4"/>
        <v>516.98812248000002</v>
      </c>
    </row>
    <row r="45" spans="1:10">
      <c r="A45" s="5" t="s">
        <v>15</v>
      </c>
      <c r="B45" s="18">
        <v>41064950230</v>
      </c>
      <c r="C45" s="10" t="s">
        <v>96</v>
      </c>
      <c r="D45" s="100">
        <v>42434</v>
      </c>
      <c r="E45" s="100">
        <f t="shared" ca="1" si="0"/>
        <v>44914</v>
      </c>
      <c r="F45" s="99">
        <f t="shared" ca="1" si="1"/>
        <v>2480</v>
      </c>
      <c r="G45" s="31">
        <v>279.97000000000003</v>
      </c>
      <c r="H45" s="9">
        <f t="shared" si="2"/>
        <v>5.599400000000001</v>
      </c>
      <c r="I45" s="9">
        <f t="shared" ca="1" si="3"/>
        <v>231.41872247999999</v>
      </c>
      <c r="J45" s="9">
        <f t="shared" ca="1" si="4"/>
        <v>516.98812248000002</v>
      </c>
    </row>
    <row r="46" spans="1:10">
      <c r="A46" s="5" t="s">
        <v>6</v>
      </c>
      <c r="B46" s="12">
        <v>57361100244</v>
      </c>
      <c r="C46" s="7" t="s">
        <v>9</v>
      </c>
      <c r="D46" s="100">
        <v>42465</v>
      </c>
      <c r="E46" s="100">
        <f t="shared" ca="1" si="0"/>
        <v>44914</v>
      </c>
      <c r="F46" s="99">
        <f t="shared" ca="1" si="1"/>
        <v>2449</v>
      </c>
      <c r="G46" s="9">
        <v>125.37</v>
      </c>
      <c r="H46" s="9">
        <f t="shared" si="2"/>
        <v>2.5074000000000001</v>
      </c>
      <c r="I46" s="9">
        <f t="shared" ca="1" si="3"/>
        <v>102.33347562899999</v>
      </c>
      <c r="J46" s="9">
        <f t="shared" ca="1" si="4"/>
        <v>230.21087562899999</v>
      </c>
    </row>
    <row r="47" spans="1:10">
      <c r="A47" s="5" t="s">
        <v>6</v>
      </c>
      <c r="B47" s="12">
        <v>68117108291</v>
      </c>
      <c r="C47" s="7" t="s">
        <v>11</v>
      </c>
      <c r="D47" s="100">
        <v>42465</v>
      </c>
      <c r="E47" s="100">
        <f t="shared" ca="1" si="0"/>
        <v>44914</v>
      </c>
      <c r="F47" s="99">
        <f t="shared" ca="1" si="1"/>
        <v>2449</v>
      </c>
      <c r="G47" s="9">
        <v>125.37</v>
      </c>
      <c r="H47" s="9">
        <f t="shared" si="2"/>
        <v>2.5074000000000001</v>
      </c>
      <c r="I47" s="9">
        <f t="shared" ca="1" si="3"/>
        <v>102.33347562899999</v>
      </c>
      <c r="J47" s="9">
        <f t="shared" ca="1" si="4"/>
        <v>230.21087562899999</v>
      </c>
    </row>
    <row r="48" spans="1:10">
      <c r="A48" s="5" t="s">
        <v>6</v>
      </c>
      <c r="B48" s="6">
        <v>13788183268</v>
      </c>
      <c r="C48" s="7" t="s">
        <v>13</v>
      </c>
      <c r="D48" s="100">
        <v>42465</v>
      </c>
      <c r="E48" s="100">
        <f t="shared" ca="1" si="0"/>
        <v>44914</v>
      </c>
      <c r="F48" s="99">
        <f t="shared" ca="1" si="1"/>
        <v>2449</v>
      </c>
      <c r="G48" s="9">
        <v>125.37</v>
      </c>
      <c r="H48" s="9">
        <f t="shared" si="2"/>
        <v>2.5074000000000001</v>
      </c>
      <c r="I48" s="9">
        <f t="shared" ca="1" si="3"/>
        <v>102.33347562899999</v>
      </c>
      <c r="J48" s="9">
        <f t="shared" ca="1" si="4"/>
        <v>230.21087562899999</v>
      </c>
    </row>
    <row r="49" spans="1:10">
      <c r="A49" s="5" t="s">
        <v>15</v>
      </c>
      <c r="B49" s="6">
        <v>80335330215</v>
      </c>
      <c r="C49" s="10" t="s">
        <v>18</v>
      </c>
      <c r="D49" s="100">
        <v>42465</v>
      </c>
      <c r="E49" s="100">
        <f t="shared" ca="1" si="0"/>
        <v>44914</v>
      </c>
      <c r="F49" s="99">
        <f t="shared" ca="1" si="1"/>
        <v>2449</v>
      </c>
      <c r="G49" s="9">
        <v>279.97000000000003</v>
      </c>
      <c r="H49" s="9">
        <f t="shared" si="2"/>
        <v>5.599400000000001</v>
      </c>
      <c r="I49" s="9">
        <f t="shared" ca="1" si="3"/>
        <v>228.52598844900001</v>
      </c>
      <c r="J49" s="9">
        <f t="shared" ca="1" si="4"/>
        <v>514.09538844899998</v>
      </c>
    </row>
    <row r="50" spans="1:10">
      <c r="A50" s="5" t="s">
        <v>15</v>
      </c>
      <c r="B50" s="6">
        <v>23294035268</v>
      </c>
      <c r="C50" s="10" t="s">
        <v>33</v>
      </c>
      <c r="D50" s="100">
        <v>42465</v>
      </c>
      <c r="E50" s="100">
        <f t="shared" ca="1" si="0"/>
        <v>44914</v>
      </c>
      <c r="F50" s="99">
        <f t="shared" ca="1" si="1"/>
        <v>2449</v>
      </c>
      <c r="G50" s="17">
        <v>279.97000000000003</v>
      </c>
      <c r="H50" s="9">
        <f t="shared" si="2"/>
        <v>5.599400000000001</v>
      </c>
      <c r="I50" s="9">
        <f t="shared" ca="1" si="3"/>
        <v>228.52598844900001</v>
      </c>
      <c r="J50" s="9">
        <f t="shared" ca="1" si="4"/>
        <v>514.09538844899998</v>
      </c>
    </row>
    <row r="51" spans="1:10">
      <c r="A51" s="5" t="s">
        <v>15</v>
      </c>
      <c r="B51" s="20">
        <v>78196981287</v>
      </c>
      <c r="C51" s="21" t="s">
        <v>39</v>
      </c>
      <c r="D51" s="100">
        <v>42465</v>
      </c>
      <c r="E51" s="100">
        <f t="shared" ca="1" si="0"/>
        <v>44914</v>
      </c>
      <c r="F51" s="99">
        <f t="shared" ca="1" si="1"/>
        <v>2449</v>
      </c>
      <c r="G51" s="19">
        <v>495.5</v>
      </c>
      <c r="H51" s="9">
        <f t="shared" si="2"/>
        <v>9.91</v>
      </c>
      <c r="I51" s="9">
        <f t="shared" ca="1" si="3"/>
        <v>404.45271734999994</v>
      </c>
      <c r="J51" s="9">
        <f t="shared" ca="1" si="4"/>
        <v>909.86271734999991</v>
      </c>
    </row>
    <row r="52" spans="1:10">
      <c r="A52" s="5" t="s">
        <v>15</v>
      </c>
      <c r="B52" s="20">
        <v>8214379253</v>
      </c>
      <c r="C52" s="21" t="s">
        <v>41</v>
      </c>
      <c r="D52" s="100">
        <v>42465</v>
      </c>
      <c r="E52" s="100">
        <f t="shared" ca="1" si="0"/>
        <v>44914</v>
      </c>
      <c r="F52" s="99">
        <f t="shared" ca="1" si="1"/>
        <v>2449</v>
      </c>
      <c r="G52" s="24">
        <v>766.95</v>
      </c>
      <c r="H52" s="9">
        <f t="shared" si="2"/>
        <v>15.339</v>
      </c>
      <c r="I52" s="9">
        <f t="shared" ca="1" si="3"/>
        <v>626.02424131499993</v>
      </c>
      <c r="J52" s="9">
        <f t="shared" ca="1" si="4"/>
        <v>1408.3132413150001</v>
      </c>
    </row>
    <row r="53" spans="1:10">
      <c r="A53" s="5" t="s">
        <v>15</v>
      </c>
      <c r="B53" s="18">
        <v>72054514268</v>
      </c>
      <c r="C53" s="10" t="s">
        <v>48</v>
      </c>
      <c r="D53" s="100">
        <v>42465</v>
      </c>
      <c r="E53" s="100">
        <f t="shared" ca="1" si="0"/>
        <v>44914</v>
      </c>
      <c r="F53" s="99">
        <f t="shared" ca="1" si="1"/>
        <v>2449</v>
      </c>
      <c r="G53" s="24">
        <v>826.12</v>
      </c>
      <c r="H53" s="9">
        <f t="shared" si="2"/>
        <v>16.522400000000001</v>
      </c>
      <c r="I53" s="9">
        <f t="shared" ca="1" si="3"/>
        <v>674.32185440399996</v>
      </c>
      <c r="J53" s="9">
        <f t="shared" ca="1" si="4"/>
        <v>1516.9642544039998</v>
      </c>
    </row>
    <row r="54" spans="1:10">
      <c r="A54" s="5" t="s">
        <v>15</v>
      </c>
      <c r="B54" s="18">
        <v>47668342249</v>
      </c>
      <c r="C54" s="10" t="s">
        <v>57</v>
      </c>
      <c r="D54" s="100">
        <v>42465</v>
      </c>
      <c r="E54" s="100">
        <f t="shared" ca="1" si="0"/>
        <v>44914</v>
      </c>
      <c r="F54" s="99">
        <f t="shared" ca="1" si="1"/>
        <v>2449</v>
      </c>
      <c r="G54" s="24">
        <v>293.64</v>
      </c>
      <c r="H54" s="9">
        <f t="shared" si="2"/>
        <v>5.8727999999999998</v>
      </c>
      <c r="I54" s="9">
        <f t="shared" ca="1" si="3"/>
        <v>239.68414918799996</v>
      </c>
      <c r="J54" s="9">
        <f t="shared" ca="1" si="4"/>
        <v>539.19694918799996</v>
      </c>
    </row>
    <row r="55" spans="1:10">
      <c r="A55" s="5" t="s">
        <v>15</v>
      </c>
      <c r="B55" s="18">
        <v>13754823272</v>
      </c>
      <c r="C55" s="10" t="s">
        <v>64</v>
      </c>
      <c r="D55" s="100">
        <v>42465</v>
      </c>
      <c r="E55" s="100">
        <f t="shared" ca="1" si="0"/>
        <v>44914</v>
      </c>
      <c r="F55" s="99">
        <f t="shared" ca="1" si="1"/>
        <v>2449</v>
      </c>
      <c r="G55" s="24">
        <v>559.94000000000005</v>
      </c>
      <c r="H55" s="9">
        <f t="shared" si="2"/>
        <v>11.198800000000002</v>
      </c>
      <c r="I55" s="9">
        <f t="shared" ca="1" si="3"/>
        <v>457.05197689800002</v>
      </c>
      <c r="J55" s="9">
        <f t="shared" ca="1" si="4"/>
        <v>1028.190776898</v>
      </c>
    </row>
    <row r="56" spans="1:10">
      <c r="A56" s="5" t="s">
        <v>15</v>
      </c>
      <c r="B56" s="18">
        <v>18439098200</v>
      </c>
      <c r="C56" s="10" t="s">
        <v>67</v>
      </c>
      <c r="D56" s="100">
        <v>42465</v>
      </c>
      <c r="E56" s="100">
        <f t="shared" ca="1" si="0"/>
        <v>44914</v>
      </c>
      <c r="F56" s="99">
        <f t="shared" ca="1" si="1"/>
        <v>2449</v>
      </c>
      <c r="G56" s="24">
        <v>279.97000000000003</v>
      </c>
      <c r="H56" s="9">
        <f t="shared" si="2"/>
        <v>5.599400000000001</v>
      </c>
      <c r="I56" s="9">
        <f t="shared" ca="1" si="3"/>
        <v>228.52598844900001</v>
      </c>
      <c r="J56" s="9">
        <f t="shared" ca="1" si="4"/>
        <v>514.09538844899998</v>
      </c>
    </row>
    <row r="57" spans="1:10">
      <c r="A57" s="5" t="s">
        <v>15</v>
      </c>
      <c r="B57" s="18">
        <v>10928693287</v>
      </c>
      <c r="C57" s="10" t="s">
        <v>71</v>
      </c>
      <c r="D57" s="100">
        <v>42465</v>
      </c>
      <c r="E57" s="100">
        <f t="shared" ca="1" si="0"/>
        <v>44914</v>
      </c>
      <c r="F57" s="99">
        <f t="shared" ca="1" si="1"/>
        <v>2449</v>
      </c>
      <c r="G57" s="24">
        <v>279.97000000000003</v>
      </c>
      <c r="H57" s="9">
        <f t="shared" si="2"/>
        <v>5.599400000000001</v>
      </c>
      <c r="I57" s="9">
        <f t="shared" ca="1" si="3"/>
        <v>228.52598844900001</v>
      </c>
      <c r="J57" s="9">
        <f t="shared" ca="1" si="4"/>
        <v>514.09538844899998</v>
      </c>
    </row>
    <row r="58" spans="1:10">
      <c r="A58" s="5" t="s">
        <v>15</v>
      </c>
      <c r="B58" s="18">
        <v>45362912291</v>
      </c>
      <c r="C58" s="10" t="s">
        <v>77</v>
      </c>
      <c r="D58" s="100">
        <v>42465</v>
      </c>
      <c r="E58" s="100">
        <f t="shared" ca="1" si="0"/>
        <v>44914</v>
      </c>
      <c r="F58" s="99">
        <f t="shared" ca="1" si="1"/>
        <v>2449</v>
      </c>
      <c r="G58" s="31">
        <v>559.94000000000005</v>
      </c>
      <c r="H58" s="9">
        <f t="shared" si="2"/>
        <v>11.198800000000002</v>
      </c>
      <c r="I58" s="9">
        <f t="shared" ca="1" si="3"/>
        <v>457.05197689800002</v>
      </c>
      <c r="J58" s="9">
        <f t="shared" ca="1" si="4"/>
        <v>1028.190776898</v>
      </c>
    </row>
    <row r="59" spans="1:10">
      <c r="A59" s="5" t="s">
        <v>15</v>
      </c>
      <c r="B59" s="18">
        <v>10380566249</v>
      </c>
      <c r="C59" s="10" t="s">
        <v>82</v>
      </c>
      <c r="D59" s="100">
        <v>42465</v>
      </c>
      <c r="E59" s="100">
        <f t="shared" ca="1" si="0"/>
        <v>44914</v>
      </c>
      <c r="F59" s="99">
        <f t="shared" ca="1" si="1"/>
        <v>2449</v>
      </c>
      <c r="G59" s="30">
        <v>279.97000000000003</v>
      </c>
      <c r="H59" s="9">
        <f t="shared" si="2"/>
        <v>5.599400000000001</v>
      </c>
      <c r="I59" s="9">
        <f t="shared" ca="1" si="3"/>
        <v>228.52598844900001</v>
      </c>
      <c r="J59" s="9">
        <f t="shared" ca="1" si="4"/>
        <v>514.09538844899998</v>
      </c>
    </row>
    <row r="60" spans="1:10">
      <c r="A60" s="5" t="s">
        <v>15</v>
      </c>
      <c r="B60" s="18">
        <v>14784521291</v>
      </c>
      <c r="C60" s="10" t="s">
        <v>87</v>
      </c>
      <c r="D60" s="100">
        <v>42465</v>
      </c>
      <c r="E60" s="100">
        <f t="shared" ca="1" si="0"/>
        <v>44914</v>
      </c>
      <c r="F60" s="99">
        <f t="shared" ca="1" si="1"/>
        <v>2449</v>
      </c>
      <c r="G60" s="31">
        <v>279.97000000000003</v>
      </c>
      <c r="H60" s="9">
        <f t="shared" si="2"/>
        <v>5.599400000000001</v>
      </c>
      <c r="I60" s="9">
        <f t="shared" ca="1" si="3"/>
        <v>228.52598844900001</v>
      </c>
      <c r="J60" s="9">
        <f t="shared" ca="1" si="4"/>
        <v>514.09538844899998</v>
      </c>
    </row>
    <row r="61" spans="1:10">
      <c r="A61" s="5" t="s">
        <v>15</v>
      </c>
      <c r="B61" s="18">
        <v>41064950230</v>
      </c>
      <c r="C61" s="10" t="s">
        <v>96</v>
      </c>
      <c r="D61" s="100">
        <v>42465</v>
      </c>
      <c r="E61" s="100">
        <f t="shared" ca="1" si="0"/>
        <v>44914</v>
      </c>
      <c r="F61" s="99">
        <f t="shared" ca="1" si="1"/>
        <v>2449</v>
      </c>
      <c r="G61" s="31">
        <v>279.97000000000003</v>
      </c>
      <c r="H61" s="9">
        <f t="shared" si="2"/>
        <v>5.599400000000001</v>
      </c>
      <c r="I61" s="9">
        <f t="shared" ca="1" si="3"/>
        <v>228.52598844900001</v>
      </c>
      <c r="J61" s="9">
        <f t="shared" ca="1" si="4"/>
        <v>514.09538844899998</v>
      </c>
    </row>
    <row r="62" spans="1:10">
      <c r="A62" s="5" t="s">
        <v>6</v>
      </c>
      <c r="B62" s="12">
        <v>57361100244</v>
      </c>
      <c r="C62" s="7" t="s">
        <v>9</v>
      </c>
      <c r="D62" s="100">
        <v>42495</v>
      </c>
      <c r="E62" s="100">
        <f t="shared" ca="1" si="0"/>
        <v>44914</v>
      </c>
      <c r="F62" s="99">
        <f t="shared" ca="1" si="1"/>
        <v>2419</v>
      </c>
      <c r="G62" s="9">
        <v>125.37</v>
      </c>
      <c r="H62" s="9">
        <f t="shared" si="2"/>
        <v>2.5074000000000001</v>
      </c>
      <c r="I62" s="9">
        <f t="shared" ca="1" si="3"/>
        <v>101.07990099899999</v>
      </c>
      <c r="J62" s="9">
        <f t="shared" ca="1" si="4"/>
        <v>228.95730099899998</v>
      </c>
    </row>
    <row r="63" spans="1:10">
      <c r="A63" s="5" t="s">
        <v>6</v>
      </c>
      <c r="B63" s="12">
        <v>68117108291</v>
      </c>
      <c r="C63" s="7" t="s">
        <v>11</v>
      </c>
      <c r="D63" s="100">
        <v>42495</v>
      </c>
      <c r="E63" s="100">
        <f t="shared" ca="1" si="0"/>
        <v>44914</v>
      </c>
      <c r="F63" s="99">
        <f t="shared" ca="1" si="1"/>
        <v>2419</v>
      </c>
      <c r="G63" s="9">
        <v>125.37</v>
      </c>
      <c r="H63" s="9">
        <f t="shared" si="2"/>
        <v>2.5074000000000001</v>
      </c>
      <c r="I63" s="9">
        <f t="shared" ca="1" si="3"/>
        <v>101.07990099899999</v>
      </c>
      <c r="J63" s="9">
        <f t="shared" ca="1" si="4"/>
        <v>228.95730099899998</v>
      </c>
    </row>
    <row r="64" spans="1:10">
      <c r="A64" s="5" t="s">
        <v>6</v>
      </c>
      <c r="B64" s="6">
        <v>13788183268</v>
      </c>
      <c r="C64" s="7" t="s">
        <v>13</v>
      </c>
      <c r="D64" s="100">
        <v>42495</v>
      </c>
      <c r="E64" s="100">
        <f t="shared" ca="1" si="0"/>
        <v>44914</v>
      </c>
      <c r="F64" s="99">
        <f t="shared" ca="1" si="1"/>
        <v>2419</v>
      </c>
      <c r="G64" s="9">
        <v>125.37</v>
      </c>
      <c r="H64" s="9">
        <f t="shared" si="2"/>
        <v>2.5074000000000001</v>
      </c>
      <c r="I64" s="9">
        <f t="shared" ca="1" si="3"/>
        <v>101.07990099899999</v>
      </c>
      <c r="J64" s="9">
        <f t="shared" ca="1" si="4"/>
        <v>228.95730099899998</v>
      </c>
    </row>
    <row r="65" spans="1:10">
      <c r="A65" s="5" t="s">
        <v>15</v>
      </c>
      <c r="B65" s="6">
        <v>80335330215</v>
      </c>
      <c r="C65" s="10" t="s">
        <v>18</v>
      </c>
      <c r="D65" s="100">
        <v>42495</v>
      </c>
      <c r="E65" s="100">
        <f t="shared" ca="1" si="0"/>
        <v>44914</v>
      </c>
      <c r="F65" s="99">
        <f t="shared" ca="1" si="1"/>
        <v>2419</v>
      </c>
      <c r="G65" s="9">
        <v>279.97000000000003</v>
      </c>
      <c r="H65" s="9">
        <f t="shared" si="2"/>
        <v>5.599400000000001</v>
      </c>
      <c r="I65" s="9">
        <f t="shared" ca="1" si="3"/>
        <v>225.72656841900002</v>
      </c>
      <c r="J65" s="9">
        <f t="shared" ca="1" si="4"/>
        <v>511.29596841900002</v>
      </c>
    </row>
    <row r="66" spans="1:10">
      <c r="A66" s="5" t="s">
        <v>15</v>
      </c>
      <c r="B66" s="20">
        <v>78196981287</v>
      </c>
      <c r="C66" s="21" t="s">
        <v>39</v>
      </c>
      <c r="D66" s="100">
        <v>42495</v>
      </c>
      <c r="E66" s="100">
        <f t="shared" ca="1" si="0"/>
        <v>44914</v>
      </c>
      <c r="F66" s="99">
        <f t="shared" ca="1" si="1"/>
        <v>2419</v>
      </c>
      <c r="G66" s="19">
        <v>495.5</v>
      </c>
      <c r="H66" s="9">
        <f t="shared" si="2"/>
        <v>9.91</v>
      </c>
      <c r="I66" s="9">
        <f t="shared" ca="1" si="3"/>
        <v>399.49821284999996</v>
      </c>
      <c r="J66" s="9">
        <f t="shared" ca="1" si="4"/>
        <v>904.90821284999993</v>
      </c>
    </row>
    <row r="67" spans="1:10">
      <c r="A67" s="5" t="s">
        <v>15</v>
      </c>
      <c r="B67" s="20">
        <v>8214379253</v>
      </c>
      <c r="C67" s="21" t="s">
        <v>41</v>
      </c>
      <c r="D67" s="100">
        <v>42495</v>
      </c>
      <c r="E67" s="100">
        <f t="shared" ref="E67:E130" ca="1" si="5">TODAY()</f>
        <v>44914</v>
      </c>
      <c r="F67" s="99">
        <f t="shared" ref="F67:F130" ca="1" si="6">DATEDIF(D:D,E:E,"D")</f>
        <v>2419</v>
      </c>
      <c r="G67" s="24">
        <v>766.95</v>
      </c>
      <c r="H67" s="9">
        <f t="shared" ref="H67:H130" si="7">G67*2%</f>
        <v>15.339</v>
      </c>
      <c r="I67" s="9">
        <f t="shared" ref="I67:I130" ca="1" si="8">F67*0.03333%*G67</f>
        <v>618.35550826500003</v>
      </c>
      <c r="J67" s="9">
        <f t="shared" ref="J67:J130" ca="1" si="9">SUM(G67:I67)</f>
        <v>1400.6445082650002</v>
      </c>
    </row>
    <row r="68" spans="1:10">
      <c r="A68" s="5" t="s">
        <v>15</v>
      </c>
      <c r="B68" s="18">
        <v>72054514268</v>
      </c>
      <c r="C68" s="10" t="s">
        <v>48</v>
      </c>
      <c r="D68" s="100">
        <v>42495</v>
      </c>
      <c r="E68" s="100">
        <f t="shared" ca="1" si="5"/>
        <v>44914</v>
      </c>
      <c r="F68" s="99">
        <f t="shared" ca="1" si="6"/>
        <v>2419</v>
      </c>
      <c r="G68" s="24">
        <v>826.12</v>
      </c>
      <c r="H68" s="9">
        <f t="shared" si="7"/>
        <v>16.522400000000001</v>
      </c>
      <c r="I68" s="9">
        <f t="shared" ca="1" si="8"/>
        <v>666.06148052399999</v>
      </c>
      <c r="J68" s="9">
        <f t="shared" ca="1" si="9"/>
        <v>1508.7038805239999</v>
      </c>
    </row>
    <row r="69" spans="1:10">
      <c r="A69" s="5" t="s">
        <v>15</v>
      </c>
      <c r="B69" s="18"/>
      <c r="C69" s="10" t="s">
        <v>51</v>
      </c>
      <c r="D69" s="100">
        <v>42495</v>
      </c>
      <c r="E69" s="100">
        <f t="shared" ca="1" si="5"/>
        <v>44914</v>
      </c>
      <c r="F69" s="99">
        <f t="shared" ca="1" si="6"/>
        <v>2419</v>
      </c>
      <c r="G69" s="24">
        <v>488.65</v>
      </c>
      <c r="H69" s="9">
        <f t="shared" si="7"/>
        <v>9.7729999999999997</v>
      </c>
      <c r="I69" s="9">
        <f t="shared" ca="1" si="8"/>
        <v>393.97538185499997</v>
      </c>
      <c r="J69" s="9">
        <f t="shared" ca="1" si="9"/>
        <v>892.39838185500003</v>
      </c>
    </row>
    <row r="70" spans="1:10">
      <c r="A70" s="5" t="s">
        <v>15</v>
      </c>
      <c r="B70" s="18">
        <v>47668342249</v>
      </c>
      <c r="C70" s="10" t="s">
        <v>57</v>
      </c>
      <c r="D70" s="100">
        <v>42495</v>
      </c>
      <c r="E70" s="100">
        <f t="shared" ca="1" si="5"/>
        <v>44914</v>
      </c>
      <c r="F70" s="99">
        <f t="shared" ca="1" si="6"/>
        <v>2419</v>
      </c>
      <c r="G70" s="24">
        <v>293.64</v>
      </c>
      <c r="H70" s="9">
        <f t="shared" si="7"/>
        <v>5.8727999999999998</v>
      </c>
      <c r="I70" s="9">
        <f t="shared" ca="1" si="8"/>
        <v>236.74804282799997</v>
      </c>
      <c r="J70" s="9">
        <f t="shared" ca="1" si="9"/>
        <v>536.26084282799991</v>
      </c>
    </row>
    <row r="71" spans="1:10">
      <c r="A71" s="5" t="s">
        <v>15</v>
      </c>
      <c r="B71" s="18">
        <v>13754823272</v>
      </c>
      <c r="C71" s="10" t="s">
        <v>64</v>
      </c>
      <c r="D71" s="100">
        <v>42495</v>
      </c>
      <c r="E71" s="100">
        <f t="shared" ca="1" si="5"/>
        <v>44914</v>
      </c>
      <c r="F71" s="99">
        <f t="shared" ca="1" si="6"/>
        <v>2419</v>
      </c>
      <c r="G71" s="24">
        <v>559.94000000000005</v>
      </c>
      <c r="H71" s="9">
        <f t="shared" si="7"/>
        <v>11.198800000000002</v>
      </c>
      <c r="I71" s="9">
        <f t="shared" ca="1" si="8"/>
        <v>451.45313683800003</v>
      </c>
      <c r="J71" s="9">
        <f t="shared" ca="1" si="9"/>
        <v>1022.591936838</v>
      </c>
    </row>
    <row r="72" spans="1:10">
      <c r="A72" s="5" t="s">
        <v>15</v>
      </c>
      <c r="B72" s="18">
        <v>18439098200</v>
      </c>
      <c r="C72" s="10" t="s">
        <v>67</v>
      </c>
      <c r="D72" s="100">
        <v>42495</v>
      </c>
      <c r="E72" s="100">
        <f t="shared" ca="1" si="5"/>
        <v>44914</v>
      </c>
      <c r="F72" s="99">
        <f t="shared" ca="1" si="6"/>
        <v>2419</v>
      </c>
      <c r="G72" s="24">
        <v>279.97000000000003</v>
      </c>
      <c r="H72" s="9">
        <f t="shared" si="7"/>
        <v>5.599400000000001</v>
      </c>
      <c r="I72" s="9">
        <f t="shared" ca="1" si="8"/>
        <v>225.72656841900002</v>
      </c>
      <c r="J72" s="9">
        <f t="shared" ca="1" si="9"/>
        <v>511.29596841900002</v>
      </c>
    </row>
    <row r="73" spans="1:10">
      <c r="A73" s="5" t="s">
        <v>15</v>
      </c>
      <c r="B73" s="18">
        <v>10928693287</v>
      </c>
      <c r="C73" s="10" t="s">
        <v>71</v>
      </c>
      <c r="D73" s="100">
        <v>42495</v>
      </c>
      <c r="E73" s="100">
        <f t="shared" ca="1" si="5"/>
        <v>44914</v>
      </c>
      <c r="F73" s="99">
        <f t="shared" ca="1" si="6"/>
        <v>2419</v>
      </c>
      <c r="G73" s="24">
        <v>279.97000000000003</v>
      </c>
      <c r="H73" s="9">
        <f t="shared" si="7"/>
        <v>5.599400000000001</v>
      </c>
      <c r="I73" s="9">
        <f t="shared" ca="1" si="8"/>
        <v>225.72656841900002</v>
      </c>
      <c r="J73" s="9">
        <f t="shared" ca="1" si="9"/>
        <v>511.29596841900002</v>
      </c>
    </row>
    <row r="74" spans="1:10">
      <c r="A74" s="5" t="s">
        <v>15</v>
      </c>
      <c r="B74" s="18">
        <v>45362912291</v>
      </c>
      <c r="C74" s="10" t="s">
        <v>77</v>
      </c>
      <c r="D74" s="100">
        <v>42495</v>
      </c>
      <c r="E74" s="100">
        <f t="shared" ca="1" si="5"/>
        <v>44914</v>
      </c>
      <c r="F74" s="99">
        <f t="shared" ca="1" si="6"/>
        <v>2419</v>
      </c>
      <c r="G74" s="31">
        <v>559.94000000000005</v>
      </c>
      <c r="H74" s="9">
        <f t="shared" si="7"/>
        <v>11.198800000000002</v>
      </c>
      <c r="I74" s="9">
        <f t="shared" ca="1" si="8"/>
        <v>451.45313683800003</v>
      </c>
      <c r="J74" s="9">
        <f t="shared" ca="1" si="9"/>
        <v>1022.591936838</v>
      </c>
    </row>
    <row r="75" spans="1:10">
      <c r="A75" s="5" t="s">
        <v>15</v>
      </c>
      <c r="B75" s="18">
        <v>95078568204</v>
      </c>
      <c r="C75" s="10" t="s">
        <v>80</v>
      </c>
      <c r="D75" s="100">
        <v>42495</v>
      </c>
      <c r="E75" s="100">
        <f t="shared" ca="1" si="5"/>
        <v>44914</v>
      </c>
      <c r="F75" s="99">
        <f t="shared" ca="1" si="6"/>
        <v>2419</v>
      </c>
      <c r="G75" s="31">
        <v>215.53</v>
      </c>
      <c r="H75" s="9">
        <f t="shared" si="7"/>
        <v>4.3106</v>
      </c>
      <c r="I75" s="9">
        <f t="shared" ca="1" si="8"/>
        <v>173.771644431</v>
      </c>
      <c r="J75" s="9">
        <f t="shared" ca="1" si="9"/>
        <v>393.61224443100002</v>
      </c>
    </row>
    <row r="76" spans="1:10">
      <c r="A76" s="5" t="s">
        <v>15</v>
      </c>
      <c r="B76" s="18">
        <v>10380566249</v>
      </c>
      <c r="C76" s="10" t="s">
        <v>82</v>
      </c>
      <c r="D76" s="100">
        <v>42495</v>
      </c>
      <c r="E76" s="100">
        <f t="shared" ca="1" si="5"/>
        <v>44914</v>
      </c>
      <c r="F76" s="99">
        <f t="shared" ca="1" si="6"/>
        <v>2419</v>
      </c>
      <c r="G76" s="30">
        <v>279.97000000000003</v>
      </c>
      <c r="H76" s="9">
        <f t="shared" si="7"/>
        <v>5.599400000000001</v>
      </c>
      <c r="I76" s="9">
        <f t="shared" ca="1" si="8"/>
        <v>225.72656841900002</v>
      </c>
      <c r="J76" s="9">
        <f t="shared" ca="1" si="9"/>
        <v>511.29596841900002</v>
      </c>
    </row>
    <row r="77" spans="1:10">
      <c r="A77" s="5" t="s">
        <v>15</v>
      </c>
      <c r="B77" s="18">
        <v>14784521291</v>
      </c>
      <c r="C77" s="10" t="s">
        <v>87</v>
      </c>
      <c r="D77" s="100">
        <v>42495</v>
      </c>
      <c r="E77" s="100">
        <f t="shared" ca="1" si="5"/>
        <v>44914</v>
      </c>
      <c r="F77" s="99">
        <f t="shared" ca="1" si="6"/>
        <v>2419</v>
      </c>
      <c r="G77" s="31">
        <v>279.97000000000003</v>
      </c>
      <c r="H77" s="9">
        <f t="shared" si="7"/>
        <v>5.599400000000001</v>
      </c>
      <c r="I77" s="9">
        <f t="shared" ca="1" si="8"/>
        <v>225.72656841900002</v>
      </c>
      <c r="J77" s="9">
        <f t="shared" ca="1" si="9"/>
        <v>511.29596841900002</v>
      </c>
    </row>
    <row r="78" spans="1:10">
      <c r="A78" s="5" t="s">
        <v>15</v>
      </c>
      <c r="B78" s="18">
        <v>41064950230</v>
      </c>
      <c r="C78" s="10" t="s">
        <v>96</v>
      </c>
      <c r="D78" s="100">
        <v>42495</v>
      </c>
      <c r="E78" s="100">
        <f t="shared" ca="1" si="5"/>
        <v>44914</v>
      </c>
      <c r="F78" s="99">
        <f t="shared" ca="1" si="6"/>
        <v>2419</v>
      </c>
      <c r="G78" s="31">
        <v>279.97000000000003</v>
      </c>
      <c r="H78" s="9">
        <f t="shared" si="7"/>
        <v>5.599400000000001</v>
      </c>
      <c r="I78" s="9">
        <f t="shared" ca="1" si="8"/>
        <v>225.72656841900002</v>
      </c>
      <c r="J78" s="9">
        <f t="shared" ca="1" si="9"/>
        <v>511.29596841900002</v>
      </c>
    </row>
    <row r="79" spans="1:10">
      <c r="A79" s="5" t="s">
        <v>6</v>
      </c>
      <c r="B79" s="12">
        <v>57361100244</v>
      </c>
      <c r="C79" s="7" t="s">
        <v>9</v>
      </c>
      <c r="D79" s="100">
        <v>42526</v>
      </c>
      <c r="E79" s="100">
        <f t="shared" ca="1" si="5"/>
        <v>44914</v>
      </c>
      <c r="F79" s="99">
        <f t="shared" ca="1" si="6"/>
        <v>2388</v>
      </c>
      <c r="G79" s="9">
        <v>125.37</v>
      </c>
      <c r="H79" s="9">
        <f t="shared" si="7"/>
        <v>2.5074000000000001</v>
      </c>
      <c r="I79" s="9">
        <f t="shared" ca="1" si="8"/>
        <v>99.784540547999995</v>
      </c>
      <c r="J79" s="9">
        <f t="shared" ca="1" si="9"/>
        <v>227.66194054800002</v>
      </c>
    </row>
    <row r="80" spans="1:10">
      <c r="A80" s="5" t="s">
        <v>6</v>
      </c>
      <c r="B80" s="12">
        <v>68117108291</v>
      </c>
      <c r="C80" s="7" t="s">
        <v>11</v>
      </c>
      <c r="D80" s="100">
        <v>42526</v>
      </c>
      <c r="E80" s="100">
        <f t="shared" ca="1" si="5"/>
        <v>44914</v>
      </c>
      <c r="F80" s="99">
        <f t="shared" ca="1" si="6"/>
        <v>2388</v>
      </c>
      <c r="G80" s="9">
        <v>125.37</v>
      </c>
      <c r="H80" s="9">
        <f t="shared" si="7"/>
        <v>2.5074000000000001</v>
      </c>
      <c r="I80" s="9">
        <f t="shared" ca="1" si="8"/>
        <v>99.784540547999995</v>
      </c>
      <c r="J80" s="9">
        <f t="shared" ca="1" si="9"/>
        <v>227.66194054800002</v>
      </c>
    </row>
    <row r="81" spans="1:10">
      <c r="A81" s="5" t="s">
        <v>6</v>
      </c>
      <c r="B81" s="6">
        <v>13788183268</v>
      </c>
      <c r="C81" s="7" t="s">
        <v>13</v>
      </c>
      <c r="D81" s="100">
        <v>42526</v>
      </c>
      <c r="E81" s="100">
        <f t="shared" ca="1" si="5"/>
        <v>44914</v>
      </c>
      <c r="F81" s="99">
        <f t="shared" ca="1" si="6"/>
        <v>2388</v>
      </c>
      <c r="G81" s="9">
        <v>125.37</v>
      </c>
      <c r="H81" s="9">
        <f t="shared" si="7"/>
        <v>2.5074000000000001</v>
      </c>
      <c r="I81" s="9">
        <f t="shared" ca="1" si="8"/>
        <v>99.784540547999995</v>
      </c>
      <c r="J81" s="9">
        <f t="shared" ca="1" si="9"/>
        <v>227.66194054800002</v>
      </c>
    </row>
    <row r="82" spans="1:10">
      <c r="A82" s="5" t="s">
        <v>15</v>
      </c>
      <c r="B82" s="6">
        <v>80335330215</v>
      </c>
      <c r="C82" s="10" t="s">
        <v>18</v>
      </c>
      <c r="D82" s="100">
        <v>42526</v>
      </c>
      <c r="E82" s="100">
        <f t="shared" ca="1" si="5"/>
        <v>44914</v>
      </c>
      <c r="F82" s="99">
        <f t="shared" ca="1" si="6"/>
        <v>2388</v>
      </c>
      <c r="G82" s="9">
        <v>279.97000000000003</v>
      </c>
      <c r="H82" s="9">
        <f t="shared" si="7"/>
        <v>5.599400000000001</v>
      </c>
      <c r="I82" s="9">
        <f t="shared" ca="1" si="8"/>
        <v>222.83383438800001</v>
      </c>
      <c r="J82" s="9">
        <f t="shared" ca="1" si="9"/>
        <v>508.40323438800004</v>
      </c>
    </row>
    <row r="83" spans="1:10">
      <c r="A83" s="5" t="s">
        <v>15</v>
      </c>
      <c r="B83" s="20">
        <v>78196981287</v>
      </c>
      <c r="C83" s="21" t="s">
        <v>39</v>
      </c>
      <c r="D83" s="100">
        <v>42526</v>
      </c>
      <c r="E83" s="100">
        <f t="shared" ca="1" si="5"/>
        <v>44914</v>
      </c>
      <c r="F83" s="99">
        <f t="shared" ca="1" si="6"/>
        <v>2388</v>
      </c>
      <c r="G83" s="19">
        <v>495.5</v>
      </c>
      <c r="H83" s="9">
        <f t="shared" si="7"/>
        <v>9.91</v>
      </c>
      <c r="I83" s="9">
        <f t="shared" ca="1" si="8"/>
        <v>394.37855819999999</v>
      </c>
      <c r="J83" s="9">
        <f t="shared" ca="1" si="9"/>
        <v>899.78855820000001</v>
      </c>
    </row>
    <row r="84" spans="1:10">
      <c r="A84" s="5" t="s">
        <v>15</v>
      </c>
      <c r="B84" s="18"/>
      <c r="C84" s="10" t="s">
        <v>51</v>
      </c>
      <c r="D84" s="100">
        <v>42526</v>
      </c>
      <c r="E84" s="100">
        <f t="shared" ca="1" si="5"/>
        <v>44914</v>
      </c>
      <c r="F84" s="99">
        <f t="shared" ca="1" si="6"/>
        <v>2388</v>
      </c>
      <c r="G84" s="24">
        <v>488.65</v>
      </c>
      <c r="H84" s="9">
        <f t="shared" si="7"/>
        <v>9.7729999999999997</v>
      </c>
      <c r="I84" s="9">
        <f t="shared" ca="1" si="8"/>
        <v>388.92650345999999</v>
      </c>
      <c r="J84" s="9">
        <f t="shared" ca="1" si="9"/>
        <v>887.34950346000005</v>
      </c>
    </row>
    <row r="85" spans="1:10">
      <c r="A85" s="5" t="s">
        <v>15</v>
      </c>
      <c r="B85" s="18">
        <v>47668342249</v>
      </c>
      <c r="C85" s="10" t="s">
        <v>57</v>
      </c>
      <c r="D85" s="100">
        <v>42526</v>
      </c>
      <c r="E85" s="100">
        <f t="shared" ca="1" si="5"/>
        <v>44914</v>
      </c>
      <c r="F85" s="99">
        <f t="shared" ca="1" si="6"/>
        <v>2388</v>
      </c>
      <c r="G85" s="24">
        <v>293.64</v>
      </c>
      <c r="H85" s="9">
        <f t="shared" si="7"/>
        <v>5.8727999999999998</v>
      </c>
      <c r="I85" s="9">
        <f t="shared" ca="1" si="8"/>
        <v>233.71406625599997</v>
      </c>
      <c r="J85" s="9">
        <f t="shared" ca="1" si="9"/>
        <v>533.22686625599999</v>
      </c>
    </row>
    <row r="86" spans="1:10">
      <c r="A86" s="5" t="s">
        <v>15</v>
      </c>
      <c r="B86" s="18">
        <v>13754823272</v>
      </c>
      <c r="C86" s="10" t="s">
        <v>64</v>
      </c>
      <c r="D86" s="100">
        <v>42526</v>
      </c>
      <c r="E86" s="100">
        <f t="shared" ca="1" si="5"/>
        <v>44914</v>
      </c>
      <c r="F86" s="99">
        <f t="shared" ca="1" si="6"/>
        <v>2388</v>
      </c>
      <c r="G86" s="24">
        <v>559.94000000000005</v>
      </c>
      <c r="H86" s="9">
        <f t="shared" si="7"/>
        <v>11.198800000000002</v>
      </c>
      <c r="I86" s="9">
        <f t="shared" ca="1" si="8"/>
        <v>445.66766877600003</v>
      </c>
      <c r="J86" s="9">
        <f t="shared" ca="1" si="9"/>
        <v>1016.8064687760001</v>
      </c>
    </row>
    <row r="87" spans="1:10">
      <c r="A87" s="5" t="s">
        <v>15</v>
      </c>
      <c r="B87" s="18">
        <v>18439098200</v>
      </c>
      <c r="C87" s="10" t="s">
        <v>67</v>
      </c>
      <c r="D87" s="100">
        <v>42526</v>
      </c>
      <c r="E87" s="100">
        <f t="shared" ca="1" si="5"/>
        <v>44914</v>
      </c>
      <c r="F87" s="99">
        <f t="shared" ca="1" si="6"/>
        <v>2388</v>
      </c>
      <c r="G87" s="24">
        <v>279.97000000000003</v>
      </c>
      <c r="H87" s="9">
        <f t="shared" si="7"/>
        <v>5.599400000000001</v>
      </c>
      <c r="I87" s="9">
        <f t="shared" ca="1" si="8"/>
        <v>222.83383438800001</v>
      </c>
      <c r="J87" s="9">
        <f t="shared" ca="1" si="9"/>
        <v>508.40323438800004</v>
      </c>
    </row>
    <row r="88" spans="1:10">
      <c r="A88" s="5" t="s">
        <v>15</v>
      </c>
      <c r="B88" s="18">
        <v>10928693287</v>
      </c>
      <c r="C88" s="10" t="s">
        <v>71</v>
      </c>
      <c r="D88" s="100">
        <v>42526</v>
      </c>
      <c r="E88" s="100">
        <f t="shared" ca="1" si="5"/>
        <v>44914</v>
      </c>
      <c r="F88" s="99">
        <f t="shared" ca="1" si="6"/>
        <v>2388</v>
      </c>
      <c r="G88" s="24">
        <v>279.97000000000003</v>
      </c>
      <c r="H88" s="9">
        <f t="shared" si="7"/>
        <v>5.599400000000001</v>
      </c>
      <c r="I88" s="9">
        <f t="shared" ca="1" si="8"/>
        <v>222.83383438800001</v>
      </c>
      <c r="J88" s="9">
        <f t="shared" ca="1" si="9"/>
        <v>508.40323438800004</v>
      </c>
    </row>
    <row r="89" spans="1:10">
      <c r="A89" s="5" t="s">
        <v>15</v>
      </c>
      <c r="B89" s="18">
        <v>76895033220</v>
      </c>
      <c r="C89" s="10" t="s">
        <v>75</v>
      </c>
      <c r="D89" s="100">
        <v>42526</v>
      </c>
      <c r="E89" s="100">
        <f t="shared" ca="1" si="5"/>
        <v>44914</v>
      </c>
      <c r="F89" s="99">
        <f t="shared" ca="1" si="6"/>
        <v>2388</v>
      </c>
      <c r="G89" s="30">
        <v>279.97000000000003</v>
      </c>
      <c r="H89" s="9">
        <f t="shared" si="7"/>
        <v>5.599400000000001</v>
      </c>
      <c r="I89" s="9">
        <f t="shared" ca="1" si="8"/>
        <v>222.83383438800001</v>
      </c>
      <c r="J89" s="9">
        <f t="shared" ca="1" si="9"/>
        <v>508.40323438800004</v>
      </c>
    </row>
    <row r="90" spans="1:10">
      <c r="A90" s="5" t="s">
        <v>15</v>
      </c>
      <c r="B90" s="18">
        <v>95078568204</v>
      </c>
      <c r="C90" s="10" t="s">
        <v>80</v>
      </c>
      <c r="D90" s="100">
        <v>42526</v>
      </c>
      <c r="E90" s="100">
        <f t="shared" ca="1" si="5"/>
        <v>44914</v>
      </c>
      <c r="F90" s="99">
        <f t="shared" ca="1" si="6"/>
        <v>2388</v>
      </c>
      <c r="G90" s="31">
        <v>215.53</v>
      </c>
      <c r="H90" s="9">
        <f t="shared" si="7"/>
        <v>4.3106</v>
      </c>
      <c r="I90" s="9">
        <f t="shared" ca="1" si="8"/>
        <v>171.544723812</v>
      </c>
      <c r="J90" s="9">
        <f t="shared" ca="1" si="9"/>
        <v>391.38532381200002</v>
      </c>
    </row>
    <row r="91" spans="1:10">
      <c r="A91" s="5" t="s">
        <v>15</v>
      </c>
      <c r="B91" s="18">
        <v>10380566249</v>
      </c>
      <c r="C91" s="10" t="s">
        <v>82</v>
      </c>
      <c r="D91" s="100">
        <v>42526</v>
      </c>
      <c r="E91" s="100">
        <f t="shared" ca="1" si="5"/>
        <v>44914</v>
      </c>
      <c r="F91" s="99">
        <f t="shared" ca="1" si="6"/>
        <v>2388</v>
      </c>
      <c r="G91" s="30">
        <v>279.97000000000003</v>
      </c>
      <c r="H91" s="9">
        <f t="shared" si="7"/>
        <v>5.599400000000001</v>
      </c>
      <c r="I91" s="9">
        <f t="shared" ca="1" si="8"/>
        <v>222.83383438800001</v>
      </c>
      <c r="J91" s="9">
        <f t="shared" ca="1" si="9"/>
        <v>508.40323438800004</v>
      </c>
    </row>
    <row r="92" spans="1:10">
      <c r="A92" s="5" t="s">
        <v>15</v>
      </c>
      <c r="B92" s="18">
        <v>41064950230</v>
      </c>
      <c r="C92" s="10" t="s">
        <v>96</v>
      </c>
      <c r="D92" s="100">
        <v>42526</v>
      </c>
      <c r="E92" s="100">
        <f t="shared" ca="1" si="5"/>
        <v>44914</v>
      </c>
      <c r="F92" s="99">
        <f t="shared" ca="1" si="6"/>
        <v>2388</v>
      </c>
      <c r="G92" s="31">
        <v>279.97000000000003</v>
      </c>
      <c r="H92" s="9">
        <f t="shared" si="7"/>
        <v>5.599400000000001</v>
      </c>
      <c r="I92" s="9">
        <f t="shared" ca="1" si="8"/>
        <v>222.83383438800001</v>
      </c>
      <c r="J92" s="9">
        <f t="shared" ca="1" si="9"/>
        <v>508.40323438800004</v>
      </c>
    </row>
    <row r="93" spans="1:10">
      <c r="A93" s="5" t="s">
        <v>6</v>
      </c>
      <c r="B93" s="12">
        <v>57361100244</v>
      </c>
      <c r="C93" s="7" t="s">
        <v>9</v>
      </c>
      <c r="D93" s="100">
        <v>42556</v>
      </c>
      <c r="E93" s="100">
        <f t="shared" ca="1" si="5"/>
        <v>44914</v>
      </c>
      <c r="F93" s="99">
        <f t="shared" ca="1" si="6"/>
        <v>2358</v>
      </c>
      <c r="G93" s="9">
        <v>125.37</v>
      </c>
      <c r="H93" s="9">
        <f t="shared" si="7"/>
        <v>2.5074000000000001</v>
      </c>
      <c r="I93" s="9">
        <f t="shared" ca="1" si="8"/>
        <v>98.530965917999993</v>
      </c>
      <c r="J93" s="9">
        <f t="shared" ca="1" si="9"/>
        <v>226.40836591800002</v>
      </c>
    </row>
    <row r="94" spans="1:10">
      <c r="A94" s="5" t="s">
        <v>6</v>
      </c>
      <c r="B94" s="12">
        <v>68117108291</v>
      </c>
      <c r="C94" s="7" t="s">
        <v>11</v>
      </c>
      <c r="D94" s="100">
        <v>42556</v>
      </c>
      <c r="E94" s="100">
        <f t="shared" ca="1" si="5"/>
        <v>44914</v>
      </c>
      <c r="F94" s="99">
        <f t="shared" ca="1" si="6"/>
        <v>2358</v>
      </c>
      <c r="G94" s="9">
        <v>125.37</v>
      </c>
      <c r="H94" s="9">
        <f t="shared" si="7"/>
        <v>2.5074000000000001</v>
      </c>
      <c r="I94" s="9">
        <f t="shared" ca="1" si="8"/>
        <v>98.530965917999993</v>
      </c>
      <c r="J94" s="9">
        <f t="shared" ca="1" si="9"/>
        <v>226.40836591800002</v>
      </c>
    </row>
    <row r="95" spans="1:10">
      <c r="A95" s="5" t="s">
        <v>6</v>
      </c>
      <c r="B95" s="6">
        <v>13788183268</v>
      </c>
      <c r="C95" s="7" t="s">
        <v>13</v>
      </c>
      <c r="D95" s="100">
        <v>42556</v>
      </c>
      <c r="E95" s="100">
        <f t="shared" ca="1" si="5"/>
        <v>44914</v>
      </c>
      <c r="F95" s="99">
        <f t="shared" ca="1" si="6"/>
        <v>2358</v>
      </c>
      <c r="G95" s="9">
        <v>125.37</v>
      </c>
      <c r="H95" s="9">
        <f t="shared" si="7"/>
        <v>2.5074000000000001</v>
      </c>
      <c r="I95" s="9">
        <f t="shared" ca="1" si="8"/>
        <v>98.530965917999993</v>
      </c>
      <c r="J95" s="9">
        <f t="shared" ca="1" si="9"/>
        <v>226.40836591800002</v>
      </c>
    </row>
    <row r="96" spans="1:10">
      <c r="A96" s="5" t="s">
        <v>15</v>
      </c>
      <c r="B96" s="6">
        <v>80335330215</v>
      </c>
      <c r="C96" s="10" t="s">
        <v>18</v>
      </c>
      <c r="D96" s="100">
        <v>42556</v>
      </c>
      <c r="E96" s="100">
        <f t="shared" ca="1" si="5"/>
        <v>44914</v>
      </c>
      <c r="F96" s="99">
        <f t="shared" ca="1" si="6"/>
        <v>2358</v>
      </c>
      <c r="G96" s="9">
        <v>279.97000000000003</v>
      </c>
      <c r="H96" s="9">
        <f t="shared" si="7"/>
        <v>5.599400000000001</v>
      </c>
      <c r="I96" s="9">
        <f t="shared" ca="1" si="8"/>
        <v>220.03441435799999</v>
      </c>
      <c r="J96" s="9">
        <f t="shared" ca="1" si="9"/>
        <v>505.60381435800002</v>
      </c>
    </row>
    <row r="97" spans="1:10">
      <c r="A97" s="5" t="s">
        <v>15</v>
      </c>
      <c r="B97" s="20">
        <v>78196981287</v>
      </c>
      <c r="C97" s="21" t="s">
        <v>39</v>
      </c>
      <c r="D97" s="100">
        <v>42556</v>
      </c>
      <c r="E97" s="100">
        <f t="shared" ca="1" si="5"/>
        <v>44914</v>
      </c>
      <c r="F97" s="99">
        <f t="shared" ca="1" si="6"/>
        <v>2358</v>
      </c>
      <c r="G97" s="19">
        <v>495.5</v>
      </c>
      <c r="H97" s="9">
        <f t="shared" si="7"/>
        <v>9.91</v>
      </c>
      <c r="I97" s="9">
        <f t="shared" ca="1" si="8"/>
        <v>389.42405369999994</v>
      </c>
      <c r="J97" s="9">
        <f t="shared" ca="1" si="9"/>
        <v>894.83405369999991</v>
      </c>
    </row>
    <row r="98" spans="1:10">
      <c r="A98" s="5" t="s">
        <v>15</v>
      </c>
      <c r="B98" s="18"/>
      <c r="C98" s="10" t="s">
        <v>51</v>
      </c>
      <c r="D98" s="100">
        <v>42556</v>
      </c>
      <c r="E98" s="100">
        <f t="shared" ca="1" si="5"/>
        <v>44914</v>
      </c>
      <c r="F98" s="99">
        <f t="shared" ca="1" si="6"/>
        <v>2358</v>
      </c>
      <c r="G98" s="24">
        <v>488.65</v>
      </c>
      <c r="H98" s="9">
        <f t="shared" si="7"/>
        <v>9.7729999999999997</v>
      </c>
      <c r="I98" s="9">
        <f t="shared" ca="1" si="8"/>
        <v>384.04049210999995</v>
      </c>
      <c r="J98" s="9">
        <f t="shared" ca="1" si="9"/>
        <v>882.46349210999995</v>
      </c>
    </row>
    <row r="99" spans="1:10">
      <c r="A99" s="5" t="s">
        <v>15</v>
      </c>
      <c r="B99" s="18">
        <v>47668342249</v>
      </c>
      <c r="C99" s="10" t="s">
        <v>57</v>
      </c>
      <c r="D99" s="100">
        <v>42556</v>
      </c>
      <c r="E99" s="100">
        <f t="shared" ca="1" si="5"/>
        <v>44914</v>
      </c>
      <c r="F99" s="99">
        <f t="shared" ca="1" si="6"/>
        <v>2358</v>
      </c>
      <c r="G99" s="24">
        <v>293.64</v>
      </c>
      <c r="H99" s="9">
        <f t="shared" si="7"/>
        <v>5.8727999999999998</v>
      </c>
      <c r="I99" s="9">
        <f t="shared" ca="1" si="8"/>
        <v>230.77795989599994</v>
      </c>
      <c r="J99" s="9">
        <f t="shared" ca="1" si="9"/>
        <v>530.29075989599994</v>
      </c>
    </row>
    <row r="100" spans="1:10">
      <c r="A100" s="5" t="s">
        <v>15</v>
      </c>
      <c r="B100" s="18">
        <v>13754823272</v>
      </c>
      <c r="C100" s="10" t="s">
        <v>64</v>
      </c>
      <c r="D100" s="100">
        <v>42556</v>
      </c>
      <c r="E100" s="100">
        <f t="shared" ca="1" si="5"/>
        <v>44914</v>
      </c>
      <c r="F100" s="99">
        <f t="shared" ca="1" si="6"/>
        <v>2358</v>
      </c>
      <c r="G100" s="24">
        <v>559.94000000000005</v>
      </c>
      <c r="H100" s="9">
        <f t="shared" si="7"/>
        <v>11.198800000000002</v>
      </c>
      <c r="I100" s="9">
        <f t="shared" ca="1" si="8"/>
        <v>440.06882871599998</v>
      </c>
      <c r="J100" s="9">
        <f t="shared" ca="1" si="9"/>
        <v>1011.207628716</v>
      </c>
    </row>
    <row r="101" spans="1:10">
      <c r="A101" s="5" t="s">
        <v>15</v>
      </c>
      <c r="B101" s="18">
        <v>75167948215</v>
      </c>
      <c r="C101" s="10" t="s">
        <v>65</v>
      </c>
      <c r="D101" s="100">
        <v>42556</v>
      </c>
      <c r="E101" s="100">
        <f t="shared" ca="1" si="5"/>
        <v>44914</v>
      </c>
      <c r="F101" s="99">
        <f t="shared" ca="1" si="6"/>
        <v>2358</v>
      </c>
      <c r="G101" s="23">
        <v>243.47</v>
      </c>
      <c r="H101" s="9">
        <f t="shared" si="7"/>
        <v>4.8693999999999997</v>
      </c>
      <c r="I101" s="9">
        <f t="shared" ca="1" si="8"/>
        <v>191.34828325799998</v>
      </c>
      <c r="J101" s="9">
        <f t="shared" ca="1" si="9"/>
        <v>439.68768325799999</v>
      </c>
    </row>
    <row r="102" spans="1:10">
      <c r="A102" s="5" t="s">
        <v>15</v>
      </c>
      <c r="B102" s="18">
        <v>18439098200</v>
      </c>
      <c r="C102" s="10" t="s">
        <v>67</v>
      </c>
      <c r="D102" s="100">
        <v>42556</v>
      </c>
      <c r="E102" s="100">
        <f t="shared" ca="1" si="5"/>
        <v>44914</v>
      </c>
      <c r="F102" s="99">
        <f t="shared" ca="1" si="6"/>
        <v>2358</v>
      </c>
      <c r="G102" s="24">
        <v>279.97000000000003</v>
      </c>
      <c r="H102" s="9">
        <f t="shared" si="7"/>
        <v>5.599400000000001</v>
      </c>
      <c r="I102" s="9">
        <f t="shared" ca="1" si="8"/>
        <v>220.03441435799999</v>
      </c>
      <c r="J102" s="9">
        <f t="shared" ca="1" si="9"/>
        <v>505.60381435800002</v>
      </c>
    </row>
    <row r="103" spans="1:10">
      <c r="A103" s="5" t="s">
        <v>15</v>
      </c>
      <c r="B103" s="18">
        <v>22480277291</v>
      </c>
      <c r="C103" s="10" t="s">
        <v>70</v>
      </c>
      <c r="D103" s="100">
        <v>42556</v>
      </c>
      <c r="E103" s="100">
        <f t="shared" ca="1" si="5"/>
        <v>44914</v>
      </c>
      <c r="F103" s="99">
        <f t="shared" ca="1" si="6"/>
        <v>2358</v>
      </c>
      <c r="G103" s="24">
        <v>119.97</v>
      </c>
      <c r="H103" s="9">
        <f t="shared" si="7"/>
        <v>2.3994</v>
      </c>
      <c r="I103" s="9">
        <f t="shared" ca="1" si="8"/>
        <v>94.286990357999983</v>
      </c>
      <c r="J103" s="9">
        <f t="shared" ca="1" si="9"/>
        <v>216.65639035799998</v>
      </c>
    </row>
    <row r="104" spans="1:10">
      <c r="A104" s="5" t="s">
        <v>15</v>
      </c>
      <c r="B104" s="18">
        <v>10928693287</v>
      </c>
      <c r="C104" s="10" t="s">
        <v>71</v>
      </c>
      <c r="D104" s="100">
        <v>42556</v>
      </c>
      <c r="E104" s="100">
        <f t="shared" ca="1" si="5"/>
        <v>44914</v>
      </c>
      <c r="F104" s="99">
        <f t="shared" ca="1" si="6"/>
        <v>2358</v>
      </c>
      <c r="G104" s="24">
        <v>279.97000000000003</v>
      </c>
      <c r="H104" s="9">
        <f t="shared" si="7"/>
        <v>5.599400000000001</v>
      </c>
      <c r="I104" s="9">
        <f t="shared" ca="1" si="8"/>
        <v>220.03441435799999</v>
      </c>
      <c r="J104" s="9">
        <f t="shared" ca="1" si="9"/>
        <v>505.60381435800002</v>
      </c>
    </row>
    <row r="105" spans="1:10">
      <c r="A105" s="5" t="s">
        <v>15</v>
      </c>
      <c r="B105" s="18">
        <v>76895033220</v>
      </c>
      <c r="C105" s="10" t="s">
        <v>75</v>
      </c>
      <c r="D105" s="100">
        <v>42556</v>
      </c>
      <c r="E105" s="100">
        <f t="shared" ca="1" si="5"/>
        <v>44914</v>
      </c>
      <c r="F105" s="99">
        <f t="shared" ca="1" si="6"/>
        <v>2358</v>
      </c>
      <c r="G105" s="30">
        <v>279.97000000000003</v>
      </c>
      <c r="H105" s="9">
        <f t="shared" si="7"/>
        <v>5.599400000000001</v>
      </c>
      <c r="I105" s="9">
        <f t="shared" ca="1" si="8"/>
        <v>220.03441435799999</v>
      </c>
      <c r="J105" s="9">
        <f t="shared" ca="1" si="9"/>
        <v>505.60381435800002</v>
      </c>
    </row>
    <row r="106" spans="1:10">
      <c r="A106" s="5" t="s">
        <v>15</v>
      </c>
      <c r="B106" s="18">
        <v>95078568204</v>
      </c>
      <c r="C106" s="10" t="s">
        <v>80</v>
      </c>
      <c r="D106" s="100">
        <v>42556</v>
      </c>
      <c r="E106" s="100">
        <f t="shared" ca="1" si="5"/>
        <v>44914</v>
      </c>
      <c r="F106" s="99">
        <f t="shared" ca="1" si="6"/>
        <v>2358</v>
      </c>
      <c r="G106" s="31">
        <v>215.53</v>
      </c>
      <c r="H106" s="9">
        <f t="shared" si="7"/>
        <v>4.3106</v>
      </c>
      <c r="I106" s="9">
        <f t="shared" ca="1" si="8"/>
        <v>169.38963934199998</v>
      </c>
      <c r="J106" s="9">
        <f t="shared" ca="1" si="9"/>
        <v>389.230239342</v>
      </c>
    </row>
    <row r="107" spans="1:10">
      <c r="A107" s="5" t="s">
        <v>15</v>
      </c>
      <c r="B107" s="18">
        <v>10380566249</v>
      </c>
      <c r="C107" s="10" t="s">
        <v>82</v>
      </c>
      <c r="D107" s="100">
        <v>42556</v>
      </c>
      <c r="E107" s="100">
        <f t="shared" ca="1" si="5"/>
        <v>44914</v>
      </c>
      <c r="F107" s="99">
        <f t="shared" ca="1" si="6"/>
        <v>2358</v>
      </c>
      <c r="G107" s="30">
        <v>279.97000000000003</v>
      </c>
      <c r="H107" s="9">
        <f t="shared" si="7"/>
        <v>5.599400000000001</v>
      </c>
      <c r="I107" s="9">
        <f t="shared" ca="1" si="8"/>
        <v>220.03441435799999</v>
      </c>
      <c r="J107" s="9">
        <f t="shared" ca="1" si="9"/>
        <v>505.60381435800002</v>
      </c>
    </row>
    <row r="108" spans="1:10">
      <c r="A108" s="5" t="s">
        <v>15</v>
      </c>
      <c r="B108" s="18">
        <v>41064950230</v>
      </c>
      <c r="C108" s="10" t="s">
        <v>96</v>
      </c>
      <c r="D108" s="100">
        <v>42556</v>
      </c>
      <c r="E108" s="100">
        <f t="shared" ca="1" si="5"/>
        <v>44914</v>
      </c>
      <c r="F108" s="99">
        <f t="shared" ca="1" si="6"/>
        <v>2358</v>
      </c>
      <c r="G108" s="31">
        <v>279.97000000000003</v>
      </c>
      <c r="H108" s="9">
        <f t="shared" si="7"/>
        <v>5.599400000000001</v>
      </c>
      <c r="I108" s="9">
        <f t="shared" ca="1" si="8"/>
        <v>220.03441435799999</v>
      </c>
      <c r="J108" s="9">
        <f t="shared" ca="1" si="9"/>
        <v>505.60381435800002</v>
      </c>
    </row>
    <row r="109" spans="1:10">
      <c r="A109" s="5" t="s">
        <v>6</v>
      </c>
      <c r="B109" s="12">
        <v>57361100244</v>
      </c>
      <c r="C109" s="7" t="s">
        <v>9</v>
      </c>
      <c r="D109" s="100">
        <v>42587</v>
      </c>
      <c r="E109" s="100">
        <f t="shared" ca="1" si="5"/>
        <v>44914</v>
      </c>
      <c r="F109" s="99">
        <f t="shared" ca="1" si="6"/>
        <v>2327</v>
      </c>
      <c r="G109" s="9">
        <v>143.91999999999999</v>
      </c>
      <c r="H109" s="9">
        <f t="shared" si="7"/>
        <v>2.8783999999999996</v>
      </c>
      <c r="I109" s="9">
        <f t="shared" ca="1" si="8"/>
        <v>111.62278327199998</v>
      </c>
      <c r="J109" s="9">
        <f t="shared" ca="1" si="9"/>
        <v>258.42118327199995</v>
      </c>
    </row>
    <row r="110" spans="1:10">
      <c r="A110" s="5" t="s">
        <v>6</v>
      </c>
      <c r="B110" s="12">
        <v>68117108291</v>
      </c>
      <c r="C110" s="7" t="s">
        <v>11</v>
      </c>
      <c r="D110" s="100">
        <v>42587</v>
      </c>
      <c r="E110" s="100">
        <f t="shared" ca="1" si="5"/>
        <v>44914</v>
      </c>
      <c r="F110" s="99">
        <f t="shared" ca="1" si="6"/>
        <v>2327</v>
      </c>
      <c r="G110" s="9">
        <v>143.91999999999999</v>
      </c>
      <c r="H110" s="9">
        <f t="shared" si="7"/>
        <v>2.8783999999999996</v>
      </c>
      <c r="I110" s="9">
        <f t="shared" ca="1" si="8"/>
        <v>111.62278327199998</v>
      </c>
      <c r="J110" s="9">
        <f t="shared" ca="1" si="9"/>
        <v>258.42118327199995</v>
      </c>
    </row>
    <row r="111" spans="1:10">
      <c r="A111" s="5" t="s">
        <v>6</v>
      </c>
      <c r="B111" s="6">
        <v>95310444068</v>
      </c>
      <c r="C111" s="7" t="s">
        <v>12</v>
      </c>
      <c r="D111" s="100">
        <v>42587</v>
      </c>
      <c r="E111" s="100">
        <f t="shared" ca="1" si="5"/>
        <v>44914</v>
      </c>
      <c r="F111" s="99">
        <f t="shared" ca="1" si="6"/>
        <v>2327</v>
      </c>
      <c r="G111" s="9">
        <v>143.91999999999999</v>
      </c>
      <c r="H111" s="9">
        <f t="shared" si="7"/>
        <v>2.8783999999999996</v>
      </c>
      <c r="I111" s="9">
        <f t="shared" ca="1" si="8"/>
        <v>111.62278327199998</v>
      </c>
      <c r="J111" s="9">
        <f t="shared" ca="1" si="9"/>
        <v>258.42118327199995</v>
      </c>
    </row>
    <row r="112" spans="1:10">
      <c r="A112" s="5" t="s">
        <v>6</v>
      </c>
      <c r="B112" s="6">
        <v>13788183268</v>
      </c>
      <c r="C112" s="7" t="s">
        <v>13</v>
      </c>
      <c r="D112" s="100">
        <v>42587</v>
      </c>
      <c r="E112" s="100">
        <f t="shared" ca="1" si="5"/>
        <v>44914</v>
      </c>
      <c r="F112" s="99">
        <f t="shared" ca="1" si="6"/>
        <v>2327</v>
      </c>
      <c r="G112" s="9">
        <v>143.91999999999999</v>
      </c>
      <c r="H112" s="9">
        <f t="shared" si="7"/>
        <v>2.8783999999999996</v>
      </c>
      <c r="I112" s="9">
        <f t="shared" ca="1" si="8"/>
        <v>111.62278327199998</v>
      </c>
      <c r="J112" s="9">
        <f t="shared" ca="1" si="9"/>
        <v>258.42118327199995</v>
      </c>
    </row>
    <row r="113" spans="1:10">
      <c r="A113" s="5" t="s">
        <v>6</v>
      </c>
      <c r="B113" s="6">
        <v>32719701220</v>
      </c>
      <c r="C113" s="7" t="s">
        <v>14</v>
      </c>
      <c r="D113" s="100">
        <v>42587</v>
      </c>
      <c r="E113" s="100">
        <f t="shared" ca="1" si="5"/>
        <v>44914</v>
      </c>
      <c r="F113" s="99">
        <f t="shared" ca="1" si="6"/>
        <v>2327</v>
      </c>
      <c r="G113" s="9">
        <v>143.91999999999999</v>
      </c>
      <c r="H113" s="9">
        <f t="shared" si="7"/>
        <v>2.8783999999999996</v>
      </c>
      <c r="I113" s="9">
        <f t="shared" ca="1" si="8"/>
        <v>111.62278327199998</v>
      </c>
      <c r="J113" s="9">
        <f t="shared" ca="1" si="9"/>
        <v>258.42118327199995</v>
      </c>
    </row>
    <row r="114" spans="1:10">
      <c r="A114" s="5" t="s">
        <v>15</v>
      </c>
      <c r="B114" s="6">
        <v>80335330215</v>
      </c>
      <c r="C114" s="10" t="s">
        <v>18</v>
      </c>
      <c r="D114" s="100">
        <v>42587</v>
      </c>
      <c r="E114" s="100">
        <f t="shared" ca="1" si="5"/>
        <v>44914</v>
      </c>
      <c r="F114" s="99">
        <f t="shared" ca="1" si="6"/>
        <v>2327</v>
      </c>
      <c r="G114" s="9">
        <v>279.97000000000003</v>
      </c>
      <c r="H114" s="9">
        <f t="shared" si="7"/>
        <v>5.599400000000001</v>
      </c>
      <c r="I114" s="9">
        <f t="shared" ca="1" si="8"/>
        <v>217.14168032699999</v>
      </c>
      <c r="J114" s="9">
        <f t="shared" ca="1" si="9"/>
        <v>502.71108032699999</v>
      </c>
    </row>
    <row r="115" spans="1:10">
      <c r="A115" s="5" t="s">
        <v>15</v>
      </c>
      <c r="B115" s="6">
        <v>52264602287</v>
      </c>
      <c r="C115" s="10" t="s">
        <v>23</v>
      </c>
      <c r="D115" s="100">
        <v>42587</v>
      </c>
      <c r="E115" s="100">
        <f t="shared" ca="1" si="5"/>
        <v>44914</v>
      </c>
      <c r="F115" s="99">
        <f t="shared" ca="1" si="6"/>
        <v>2327</v>
      </c>
      <c r="G115" s="9">
        <v>175.57</v>
      </c>
      <c r="H115" s="9">
        <f t="shared" si="7"/>
        <v>3.5114000000000001</v>
      </c>
      <c r="I115" s="9">
        <f t="shared" ca="1" si="8"/>
        <v>136.17017828699997</v>
      </c>
      <c r="J115" s="9">
        <f t="shared" ca="1" si="9"/>
        <v>315.25157828699997</v>
      </c>
    </row>
    <row r="116" spans="1:10">
      <c r="A116" s="5" t="s">
        <v>15</v>
      </c>
      <c r="B116" s="20">
        <v>78196981287</v>
      </c>
      <c r="C116" s="21" t="s">
        <v>39</v>
      </c>
      <c r="D116" s="100">
        <v>42587</v>
      </c>
      <c r="E116" s="100">
        <f t="shared" ca="1" si="5"/>
        <v>44914</v>
      </c>
      <c r="F116" s="99">
        <f t="shared" ca="1" si="6"/>
        <v>2327</v>
      </c>
      <c r="G116" s="19">
        <v>495.5</v>
      </c>
      <c r="H116" s="9">
        <f t="shared" si="7"/>
        <v>9.91</v>
      </c>
      <c r="I116" s="9">
        <f t="shared" ca="1" si="8"/>
        <v>384.30439904999997</v>
      </c>
      <c r="J116" s="9">
        <f t="shared" ca="1" si="9"/>
        <v>889.71439905</v>
      </c>
    </row>
    <row r="117" spans="1:10">
      <c r="A117" s="5" t="s">
        <v>15</v>
      </c>
      <c r="B117" s="18"/>
      <c r="C117" s="10" t="s">
        <v>51</v>
      </c>
      <c r="D117" s="100">
        <v>42587</v>
      </c>
      <c r="E117" s="100">
        <f t="shared" ca="1" si="5"/>
        <v>44914</v>
      </c>
      <c r="F117" s="99">
        <f t="shared" ca="1" si="6"/>
        <v>2327</v>
      </c>
      <c r="G117" s="24">
        <v>488.65</v>
      </c>
      <c r="H117" s="9">
        <f t="shared" si="7"/>
        <v>9.7729999999999997</v>
      </c>
      <c r="I117" s="9">
        <f t="shared" ca="1" si="8"/>
        <v>378.99161371499997</v>
      </c>
      <c r="J117" s="9">
        <f t="shared" ca="1" si="9"/>
        <v>877.41461371499997</v>
      </c>
    </row>
    <row r="118" spans="1:10">
      <c r="A118" s="5" t="s">
        <v>15</v>
      </c>
      <c r="B118" s="18">
        <v>47668342249</v>
      </c>
      <c r="C118" s="10" t="s">
        <v>57</v>
      </c>
      <c r="D118" s="100">
        <v>42587</v>
      </c>
      <c r="E118" s="100">
        <f t="shared" ca="1" si="5"/>
        <v>44914</v>
      </c>
      <c r="F118" s="99">
        <f t="shared" ca="1" si="6"/>
        <v>2327</v>
      </c>
      <c r="G118" s="23">
        <v>333.43</v>
      </c>
      <c r="H118" s="9">
        <f t="shared" si="7"/>
        <v>6.6686000000000005</v>
      </c>
      <c r="I118" s="9">
        <f t="shared" ca="1" si="8"/>
        <v>258.60467361299999</v>
      </c>
      <c r="J118" s="9">
        <f t="shared" ca="1" si="9"/>
        <v>598.70327361299996</v>
      </c>
    </row>
    <row r="119" spans="1:10">
      <c r="A119" s="5" t="s">
        <v>15</v>
      </c>
      <c r="B119" s="18">
        <v>21276900287</v>
      </c>
      <c r="C119" s="10" t="s">
        <v>61</v>
      </c>
      <c r="D119" s="100">
        <v>42587</v>
      </c>
      <c r="E119" s="100">
        <f t="shared" ca="1" si="5"/>
        <v>44914</v>
      </c>
      <c r="F119" s="99">
        <f t="shared" ca="1" si="6"/>
        <v>2327</v>
      </c>
      <c r="G119" s="23">
        <v>423.71</v>
      </c>
      <c r="H119" s="9">
        <f t="shared" si="7"/>
        <v>8.4741999999999997</v>
      </c>
      <c r="I119" s="9">
        <f t="shared" ca="1" si="8"/>
        <v>328.62485756099994</v>
      </c>
      <c r="J119" s="9">
        <f t="shared" ca="1" si="9"/>
        <v>760.80905756099992</v>
      </c>
    </row>
    <row r="120" spans="1:10">
      <c r="A120" s="5" t="s">
        <v>15</v>
      </c>
      <c r="B120" s="18">
        <v>13754823272</v>
      </c>
      <c r="C120" s="10" t="s">
        <v>64</v>
      </c>
      <c r="D120" s="100">
        <v>42587</v>
      </c>
      <c r="E120" s="100">
        <f t="shared" ca="1" si="5"/>
        <v>44914</v>
      </c>
      <c r="F120" s="99">
        <f t="shared" ca="1" si="6"/>
        <v>2327</v>
      </c>
      <c r="G120" s="24">
        <v>559.94000000000005</v>
      </c>
      <c r="H120" s="9">
        <f t="shared" si="7"/>
        <v>11.198800000000002</v>
      </c>
      <c r="I120" s="9">
        <f t="shared" ca="1" si="8"/>
        <v>434.28336065399998</v>
      </c>
      <c r="J120" s="9">
        <f t="shared" ca="1" si="9"/>
        <v>1005.422160654</v>
      </c>
    </row>
    <row r="121" spans="1:10">
      <c r="A121" s="5" t="s">
        <v>15</v>
      </c>
      <c r="B121" s="18">
        <v>75167948215</v>
      </c>
      <c r="C121" s="10" t="s">
        <v>65</v>
      </c>
      <c r="D121" s="100">
        <v>42587</v>
      </c>
      <c r="E121" s="100">
        <f t="shared" ca="1" si="5"/>
        <v>44914</v>
      </c>
      <c r="F121" s="99">
        <f t="shared" ca="1" si="6"/>
        <v>2327</v>
      </c>
      <c r="G121" s="23">
        <v>243.47</v>
      </c>
      <c r="H121" s="9">
        <f t="shared" si="7"/>
        <v>4.8693999999999997</v>
      </c>
      <c r="I121" s="9">
        <f t="shared" ca="1" si="8"/>
        <v>188.83267817699999</v>
      </c>
      <c r="J121" s="9">
        <f t="shared" ca="1" si="9"/>
        <v>437.172078177</v>
      </c>
    </row>
    <row r="122" spans="1:10">
      <c r="A122" s="5" t="s">
        <v>15</v>
      </c>
      <c r="B122" s="18">
        <v>18439098200</v>
      </c>
      <c r="C122" s="10" t="s">
        <v>67</v>
      </c>
      <c r="D122" s="100">
        <v>42587</v>
      </c>
      <c r="E122" s="100">
        <f t="shared" ca="1" si="5"/>
        <v>44914</v>
      </c>
      <c r="F122" s="99">
        <f t="shared" ca="1" si="6"/>
        <v>2327</v>
      </c>
      <c r="G122" s="24">
        <v>279.97000000000003</v>
      </c>
      <c r="H122" s="9">
        <f t="shared" si="7"/>
        <v>5.599400000000001</v>
      </c>
      <c r="I122" s="9">
        <f t="shared" ca="1" si="8"/>
        <v>217.14168032699999</v>
      </c>
      <c r="J122" s="9">
        <f t="shared" ca="1" si="9"/>
        <v>502.71108032699999</v>
      </c>
    </row>
    <row r="123" spans="1:10">
      <c r="A123" s="5" t="s">
        <v>15</v>
      </c>
      <c r="B123" s="18">
        <v>22480277291</v>
      </c>
      <c r="C123" s="10" t="s">
        <v>70</v>
      </c>
      <c r="D123" s="100">
        <v>42587</v>
      </c>
      <c r="E123" s="100">
        <f t="shared" ca="1" si="5"/>
        <v>44914</v>
      </c>
      <c r="F123" s="99">
        <f t="shared" ca="1" si="6"/>
        <v>2327</v>
      </c>
      <c r="G123" s="22">
        <v>279.97000000000003</v>
      </c>
      <c r="H123" s="9">
        <f t="shared" si="7"/>
        <v>5.599400000000001</v>
      </c>
      <c r="I123" s="9">
        <f t="shared" ca="1" si="8"/>
        <v>217.14168032699999</v>
      </c>
      <c r="J123" s="9">
        <f t="shared" ca="1" si="9"/>
        <v>502.71108032699999</v>
      </c>
    </row>
    <row r="124" spans="1:10">
      <c r="A124" s="5" t="s">
        <v>15</v>
      </c>
      <c r="B124" s="18">
        <v>10928693287</v>
      </c>
      <c r="C124" s="10" t="s">
        <v>71</v>
      </c>
      <c r="D124" s="100">
        <v>42587</v>
      </c>
      <c r="E124" s="100">
        <f t="shared" ca="1" si="5"/>
        <v>44914</v>
      </c>
      <c r="F124" s="99">
        <f t="shared" ca="1" si="6"/>
        <v>2327</v>
      </c>
      <c r="G124" s="24">
        <v>279.97000000000003</v>
      </c>
      <c r="H124" s="9">
        <f t="shared" si="7"/>
        <v>5.599400000000001</v>
      </c>
      <c r="I124" s="9">
        <f t="shared" ca="1" si="8"/>
        <v>217.14168032699999</v>
      </c>
      <c r="J124" s="9">
        <f t="shared" ca="1" si="9"/>
        <v>502.71108032699999</v>
      </c>
    </row>
    <row r="125" spans="1:10">
      <c r="A125" s="5" t="s">
        <v>15</v>
      </c>
      <c r="B125" s="18">
        <v>76895033220</v>
      </c>
      <c r="C125" s="10" t="s">
        <v>75</v>
      </c>
      <c r="D125" s="100">
        <v>42587</v>
      </c>
      <c r="E125" s="100">
        <f t="shared" ca="1" si="5"/>
        <v>44914</v>
      </c>
      <c r="F125" s="99">
        <f t="shared" ca="1" si="6"/>
        <v>2327</v>
      </c>
      <c r="G125" s="30">
        <v>279.97000000000003</v>
      </c>
      <c r="H125" s="9">
        <f t="shared" si="7"/>
        <v>5.599400000000001</v>
      </c>
      <c r="I125" s="9">
        <f t="shared" ca="1" si="8"/>
        <v>217.14168032699999</v>
      </c>
      <c r="J125" s="9">
        <f t="shared" ca="1" si="9"/>
        <v>502.71108032699999</v>
      </c>
    </row>
    <row r="126" spans="1:10">
      <c r="A126" s="5" t="s">
        <v>15</v>
      </c>
      <c r="B126" s="18">
        <v>95078568204</v>
      </c>
      <c r="C126" s="10" t="s">
        <v>80</v>
      </c>
      <c r="D126" s="100">
        <v>42587</v>
      </c>
      <c r="E126" s="100">
        <f t="shared" ca="1" si="5"/>
        <v>44914</v>
      </c>
      <c r="F126" s="99">
        <f t="shared" ca="1" si="6"/>
        <v>2327</v>
      </c>
      <c r="G126" s="31">
        <v>215.53</v>
      </c>
      <c r="H126" s="9">
        <f t="shared" si="7"/>
        <v>4.3106</v>
      </c>
      <c r="I126" s="9">
        <f t="shared" ca="1" si="8"/>
        <v>167.16271872299998</v>
      </c>
      <c r="J126" s="9">
        <f t="shared" ca="1" si="9"/>
        <v>387.00331872300001</v>
      </c>
    </row>
    <row r="127" spans="1:10">
      <c r="A127" s="5" t="s">
        <v>15</v>
      </c>
      <c r="B127" s="18">
        <v>10380566249</v>
      </c>
      <c r="C127" s="10" t="s">
        <v>82</v>
      </c>
      <c r="D127" s="100">
        <v>42587</v>
      </c>
      <c r="E127" s="100">
        <f t="shared" ca="1" si="5"/>
        <v>44914</v>
      </c>
      <c r="F127" s="99">
        <f t="shared" ca="1" si="6"/>
        <v>2327</v>
      </c>
      <c r="G127" s="30">
        <v>279.97000000000003</v>
      </c>
      <c r="H127" s="9">
        <f t="shared" si="7"/>
        <v>5.599400000000001</v>
      </c>
      <c r="I127" s="9">
        <f t="shared" ca="1" si="8"/>
        <v>217.14168032699999</v>
      </c>
      <c r="J127" s="9">
        <f t="shared" ca="1" si="9"/>
        <v>502.71108032699999</v>
      </c>
    </row>
    <row r="128" spans="1:10">
      <c r="A128" s="5" t="s">
        <v>15</v>
      </c>
      <c r="B128" s="18">
        <v>41064950230</v>
      </c>
      <c r="C128" s="10" t="s">
        <v>96</v>
      </c>
      <c r="D128" s="100">
        <v>42587</v>
      </c>
      <c r="E128" s="100">
        <f t="shared" ca="1" si="5"/>
        <v>44914</v>
      </c>
      <c r="F128" s="99">
        <f t="shared" ca="1" si="6"/>
        <v>2327</v>
      </c>
      <c r="G128" s="31">
        <v>279.97000000000003</v>
      </c>
      <c r="H128" s="9">
        <f t="shared" si="7"/>
        <v>5.599400000000001</v>
      </c>
      <c r="I128" s="9">
        <f t="shared" ca="1" si="8"/>
        <v>217.14168032699999</v>
      </c>
      <c r="J128" s="9">
        <f t="shared" ca="1" si="9"/>
        <v>502.71108032699999</v>
      </c>
    </row>
    <row r="129" spans="1:10">
      <c r="A129" s="5" t="s">
        <v>15</v>
      </c>
      <c r="B129" s="6">
        <v>1226050204</v>
      </c>
      <c r="C129" s="35" t="s">
        <v>101</v>
      </c>
      <c r="D129" s="100">
        <v>42587</v>
      </c>
      <c r="E129" s="100">
        <f t="shared" ca="1" si="5"/>
        <v>44914</v>
      </c>
      <c r="F129" s="99">
        <f t="shared" ca="1" si="6"/>
        <v>2327</v>
      </c>
      <c r="G129" s="9">
        <v>187.44</v>
      </c>
      <c r="H129" s="9">
        <f t="shared" si="7"/>
        <v>3.7488000000000001</v>
      </c>
      <c r="I129" s="9">
        <f t="shared" ca="1" si="8"/>
        <v>145.37642090399999</v>
      </c>
      <c r="J129" s="9">
        <f t="shared" ca="1" si="9"/>
        <v>336.56522090399994</v>
      </c>
    </row>
    <row r="130" spans="1:10">
      <c r="A130" s="5" t="s">
        <v>6</v>
      </c>
      <c r="B130" s="12">
        <v>68117108291</v>
      </c>
      <c r="C130" s="7" t="s">
        <v>11</v>
      </c>
      <c r="D130" s="100">
        <v>42618</v>
      </c>
      <c r="E130" s="100">
        <f t="shared" ca="1" si="5"/>
        <v>44914</v>
      </c>
      <c r="F130" s="99">
        <f t="shared" ca="1" si="6"/>
        <v>2296</v>
      </c>
      <c r="G130" s="9">
        <v>143.91999999999999</v>
      </c>
      <c r="H130" s="9">
        <f t="shared" si="7"/>
        <v>2.8783999999999996</v>
      </c>
      <c r="I130" s="9">
        <f t="shared" ca="1" si="8"/>
        <v>110.13575865599998</v>
      </c>
      <c r="J130" s="9">
        <f t="shared" ca="1" si="9"/>
        <v>256.93415865599997</v>
      </c>
    </row>
    <row r="131" spans="1:10">
      <c r="A131" s="5" t="s">
        <v>6</v>
      </c>
      <c r="B131" s="6">
        <v>95310444068</v>
      </c>
      <c r="C131" s="7" t="s">
        <v>12</v>
      </c>
      <c r="D131" s="100">
        <v>42614</v>
      </c>
      <c r="E131" s="100">
        <f t="shared" ref="E131:E194" ca="1" si="10">TODAY()</f>
        <v>44914</v>
      </c>
      <c r="F131" s="99">
        <f t="shared" ref="F131:F194" ca="1" si="11">DATEDIF(D:D,E:E,"D")</f>
        <v>2300</v>
      </c>
      <c r="G131" s="9">
        <v>143.91999999999999</v>
      </c>
      <c r="H131" s="9">
        <f t="shared" ref="H131:H194" si="12">G131*2%</f>
        <v>2.8783999999999996</v>
      </c>
      <c r="I131" s="9">
        <f t="shared" ref="I131:I194" ca="1" si="13">F131*0.03333%*G131</f>
        <v>110.32763279999998</v>
      </c>
      <c r="J131" s="9">
        <f t="shared" ref="J131:J194" ca="1" si="14">SUM(G131:I131)</f>
        <v>257.12603279999996</v>
      </c>
    </row>
    <row r="132" spans="1:10">
      <c r="A132" s="5" t="s">
        <v>6</v>
      </c>
      <c r="B132" s="6">
        <v>13788183268</v>
      </c>
      <c r="C132" s="7" t="s">
        <v>13</v>
      </c>
      <c r="D132" s="100">
        <v>42614</v>
      </c>
      <c r="E132" s="100">
        <f t="shared" ca="1" si="10"/>
        <v>44914</v>
      </c>
      <c r="F132" s="99">
        <f t="shared" ca="1" si="11"/>
        <v>2300</v>
      </c>
      <c r="G132" s="9">
        <v>143.91999999999999</v>
      </c>
      <c r="H132" s="9">
        <f t="shared" si="12"/>
        <v>2.8783999999999996</v>
      </c>
      <c r="I132" s="9">
        <f t="shared" ca="1" si="13"/>
        <v>110.32763279999998</v>
      </c>
      <c r="J132" s="9">
        <f t="shared" ca="1" si="14"/>
        <v>257.12603279999996</v>
      </c>
    </row>
    <row r="133" spans="1:10">
      <c r="A133" s="5" t="s">
        <v>6</v>
      </c>
      <c r="B133" s="6">
        <v>32719701220</v>
      </c>
      <c r="C133" s="7" t="s">
        <v>14</v>
      </c>
      <c r="D133" s="100">
        <v>42614</v>
      </c>
      <c r="E133" s="100">
        <f t="shared" ca="1" si="10"/>
        <v>44914</v>
      </c>
      <c r="F133" s="99">
        <f t="shared" ca="1" si="11"/>
        <v>2300</v>
      </c>
      <c r="G133" s="9">
        <v>143.91999999999999</v>
      </c>
      <c r="H133" s="9">
        <f t="shared" si="12"/>
        <v>2.8783999999999996</v>
      </c>
      <c r="I133" s="9">
        <f t="shared" ca="1" si="13"/>
        <v>110.32763279999998</v>
      </c>
      <c r="J133" s="9">
        <f t="shared" ca="1" si="14"/>
        <v>257.12603279999996</v>
      </c>
    </row>
    <row r="134" spans="1:10">
      <c r="A134" s="5" t="s">
        <v>15</v>
      </c>
      <c r="B134" s="6">
        <v>80335330215</v>
      </c>
      <c r="C134" s="10" t="s">
        <v>18</v>
      </c>
      <c r="D134" s="100">
        <v>42614</v>
      </c>
      <c r="E134" s="100">
        <f t="shared" ca="1" si="10"/>
        <v>44914</v>
      </c>
      <c r="F134" s="99">
        <f t="shared" ca="1" si="11"/>
        <v>2300</v>
      </c>
      <c r="G134" s="9">
        <v>321.96771999999999</v>
      </c>
      <c r="H134" s="9">
        <f t="shared" si="12"/>
        <v>6.4393544</v>
      </c>
      <c r="I134" s="9">
        <f t="shared" ca="1" si="13"/>
        <v>246.81723447479996</v>
      </c>
      <c r="J134" s="9">
        <f t="shared" ca="1" si="14"/>
        <v>575.22430887479993</v>
      </c>
    </row>
    <row r="135" spans="1:10">
      <c r="A135" s="5" t="s">
        <v>15</v>
      </c>
      <c r="B135" s="20">
        <v>78196981287</v>
      </c>
      <c r="C135" s="21" t="s">
        <v>39</v>
      </c>
      <c r="D135" s="100">
        <v>42614</v>
      </c>
      <c r="E135" s="100">
        <f t="shared" ca="1" si="10"/>
        <v>44914</v>
      </c>
      <c r="F135" s="99">
        <f t="shared" ca="1" si="11"/>
        <v>2300</v>
      </c>
      <c r="G135" s="22">
        <v>569.83000000000004</v>
      </c>
      <c r="H135" s="9">
        <f t="shared" si="12"/>
        <v>11.396600000000001</v>
      </c>
      <c r="I135" s="9">
        <f t="shared" ca="1" si="13"/>
        <v>436.82597969999995</v>
      </c>
      <c r="J135" s="9">
        <f t="shared" ca="1" si="14"/>
        <v>1018.0525797</v>
      </c>
    </row>
    <row r="136" spans="1:10">
      <c r="A136" s="5" t="s">
        <v>15</v>
      </c>
      <c r="B136" s="18">
        <v>47668342249</v>
      </c>
      <c r="C136" s="10" t="s">
        <v>57</v>
      </c>
      <c r="D136" s="100">
        <v>42614</v>
      </c>
      <c r="E136" s="100">
        <f t="shared" ca="1" si="10"/>
        <v>44914</v>
      </c>
      <c r="F136" s="99">
        <f t="shared" ca="1" si="11"/>
        <v>2300</v>
      </c>
      <c r="G136" s="23">
        <v>333.43</v>
      </c>
      <c r="H136" s="9">
        <f t="shared" si="12"/>
        <v>6.6686000000000005</v>
      </c>
      <c r="I136" s="9">
        <f t="shared" ca="1" si="13"/>
        <v>255.60410369999997</v>
      </c>
      <c r="J136" s="9">
        <f t="shared" ca="1" si="14"/>
        <v>595.70270370000003</v>
      </c>
    </row>
    <row r="137" spans="1:10">
      <c r="A137" s="5" t="s">
        <v>15</v>
      </c>
      <c r="B137" s="18">
        <v>18724990230</v>
      </c>
      <c r="C137" s="10" t="s">
        <v>59</v>
      </c>
      <c r="D137" s="100">
        <v>42614</v>
      </c>
      <c r="E137" s="100">
        <f t="shared" ca="1" si="10"/>
        <v>44914</v>
      </c>
      <c r="F137" s="99">
        <f t="shared" ca="1" si="11"/>
        <v>2300</v>
      </c>
      <c r="G137" s="22">
        <v>321.96771999999999</v>
      </c>
      <c r="H137" s="9">
        <f t="shared" si="12"/>
        <v>6.4393544</v>
      </c>
      <c r="I137" s="9">
        <f t="shared" ca="1" si="13"/>
        <v>246.81723447479996</v>
      </c>
      <c r="J137" s="9">
        <f t="shared" ca="1" si="14"/>
        <v>575.22430887479993</v>
      </c>
    </row>
    <row r="138" spans="1:10">
      <c r="A138" s="5" t="s">
        <v>15</v>
      </c>
      <c r="B138" s="18">
        <v>13754823272</v>
      </c>
      <c r="C138" s="10" t="s">
        <v>64</v>
      </c>
      <c r="D138" s="100">
        <v>42614</v>
      </c>
      <c r="E138" s="100">
        <f t="shared" ca="1" si="10"/>
        <v>44914</v>
      </c>
      <c r="F138" s="99">
        <f t="shared" ca="1" si="11"/>
        <v>2300</v>
      </c>
      <c r="G138" s="22">
        <v>643.93543999999997</v>
      </c>
      <c r="H138" s="9">
        <f t="shared" si="12"/>
        <v>12.8787088</v>
      </c>
      <c r="I138" s="9">
        <f t="shared" ca="1" si="13"/>
        <v>493.63446894959992</v>
      </c>
      <c r="J138" s="9">
        <f t="shared" ca="1" si="14"/>
        <v>1150.4486177495999</v>
      </c>
    </row>
    <row r="139" spans="1:10">
      <c r="A139" s="5" t="s">
        <v>15</v>
      </c>
      <c r="B139" s="18">
        <v>75167948215</v>
      </c>
      <c r="C139" s="10" t="s">
        <v>65</v>
      </c>
      <c r="D139" s="100">
        <v>42614</v>
      </c>
      <c r="E139" s="100">
        <f t="shared" ca="1" si="10"/>
        <v>44914</v>
      </c>
      <c r="F139" s="99">
        <f t="shared" ca="1" si="11"/>
        <v>2300</v>
      </c>
      <c r="G139" s="23">
        <v>279.98899999999998</v>
      </c>
      <c r="H139" s="9">
        <f t="shared" si="12"/>
        <v>5.59978</v>
      </c>
      <c r="I139" s="9">
        <f t="shared" ca="1" si="13"/>
        <v>214.63676750999994</v>
      </c>
      <c r="J139" s="9">
        <f t="shared" ca="1" si="14"/>
        <v>500.22554750999996</v>
      </c>
    </row>
    <row r="140" spans="1:10">
      <c r="A140" s="5" t="s">
        <v>15</v>
      </c>
      <c r="B140" s="18">
        <v>18439098200</v>
      </c>
      <c r="C140" s="10" t="s">
        <v>67</v>
      </c>
      <c r="D140" s="100">
        <v>42614</v>
      </c>
      <c r="E140" s="100">
        <f t="shared" ca="1" si="10"/>
        <v>44914</v>
      </c>
      <c r="F140" s="99">
        <f t="shared" ca="1" si="11"/>
        <v>2300</v>
      </c>
      <c r="G140" s="22">
        <v>321.96771999999999</v>
      </c>
      <c r="H140" s="9">
        <f t="shared" si="12"/>
        <v>6.4393544</v>
      </c>
      <c r="I140" s="9">
        <f t="shared" ca="1" si="13"/>
        <v>246.81723447479996</v>
      </c>
      <c r="J140" s="9">
        <f t="shared" ca="1" si="14"/>
        <v>575.22430887479993</v>
      </c>
    </row>
    <row r="141" spans="1:10">
      <c r="A141" s="5" t="s">
        <v>15</v>
      </c>
      <c r="B141" s="18">
        <v>41364945720</v>
      </c>
      <c r="C141" s="10" t="s">
        <v>68</v>
      </c>
      <c r="D141" s="100">
        <v>42614</v>
      </c>
      <c r="E141" s="100">
        <f t="shared" ca="1" si="10"/>
        <v>44914</v>
      </c>
      <c r="F141" s="99">
        <f t="shared" ca="1" si="11"/>
        <v>2300</v>
      </c>
      <c r="G141" s="22">
        <v>1397.69724</v>
      </c>
      <c r="H141" s="9">
        <f t="shared" si="12"/>
        <v>27.953944799999999</v>
      </c>
      <c r="I141" s="9">
        <f t="shared" ca="1" si="13"/>
        <v>1071.4607272115998</v>
      </c>
      <c r="J141" s="9">
        <f t="shared" ca="1" si="14"/>
        <v>2497.1119120116</v>
      </c>
    </row>
    <row r="142" spans="1:10">
      <c r="A142" s="5" t="s">
        <v>15</v>
      </c>
      <c r="B142" s="18">
        <v>22480277291</v>
      </c>
      <c r="C142" s="10" t="s">
        <v>70</v>
      </c>
      <c r="D142" s="100">
        <v>42614</v>
      </c>
      <c r="E142" s="100">
        <f t="shared" ca="1" si="10"/>
        <v>44914</v>
      </c>
      <c r="F142" s="99">
        <f t="shared" ca="1" si="11"/>
        <v>2300</v>
      </c>
      <c r="G142" s="22">
        <v>321.96771999999999</v>
      </c>
      <c r="H142" s="9">
        <f t="shared" si="12"/>
        <v>6.4393544</v>
      </c>
      <c r="I142" s="9">
        <f t="shared" ca="1" si="13"/>
        <v>246.81723447479996</v>
      </c>
      <c r="J142" s="9">
        <f t="shared" ca="1" si="14"/>
        <v>575.22430887479993</v>
      </c>
    </row>
    <row r="143" spans="1:10">
      <c r="A143" s="5" t="s">
        <v>15</v>
      </c>
      <c r="B143" s="18">
        <v>10928693287</v>
      </c>
      <c r="C143" s="10" t="s">
        <v>71</v>
      </c>
      <c r="D143" s="100">
        <v>42614</v>
      </c>
      <c r="E143" s="100">
        <f t="shared" ca="1" si="10"/>
        <v>44914</v>
      </c>
      <c r="F143" s="99">
        <f t="shared" ca="1" si="11"/>
        <v>2300</v>
      </c>
      <c r="G143" s="22">
        <v>321.96771999999999</v>
      </c>
      <c r="H143" s="9">
        <f t="shared" si="12"/>
        <v>6.4393544</v>
      </c>
      <c r="I143" s="9">
        <f t="shared" ca="1" si="13"/>
        <v>246.81723447479996</v>
      </c>
      <c r="J143" s="9">
        <f t="shared" ca="1" si="14"/>
        <v>575.22430887479993</v>
      </c>
    </row>
    <row r="144" spans="1:10">
      <c r="A144" s="5" t="s">
        <v>15</v>
      </c>
      <c r="B144" s="18">
        <v>76895033220</v>
      </c>
      <c r="C144" s="10" t="s">
        <v>75</v>
      </c>
      <c r="D144" s="100">
        <v>42614</v>
      </c>
      <c r="E144" s="100">
        <f t="shared" ca="1" si="10"/>
        <v>44914</v>
      </c>
      <c r="F144" s="99">
        <f t="shared" ca="1" si="11"/>
        <v>2300</v>
      </c>
      <c r="G144" s="30">
        <v>321.96771999999999</v>
      </c>
      <c r="H144" s="9">
        <f t="shared" si="12"/>
        <v>6.4393544</v>
      </c>
      <c r="I144" s="9">
        <f t="shared" ca="1" si="13"/>
        <v>246.81723447479996</v>
      </c>
      <c r="J144" s="9">
        <f t="shared" ca="1" si="14"/>
        <v>575.22430887479993</v>
      </c>
    </row>
    <row r="145" spans="1:10">
      <c r="A145" s="5" t="s">
        <v>15</v>
      </c>
      <c r="B145" s="18">
        <v>95078568204</v>
      </c>
      <c r="C145" s="10" t="s">
        <v>80</v>
      </c>
      <c r="D145" s="100">
        <v>42614</v>
      </c>
      <c r="E145" s="100">
        <f t="shared" ca="1" si="10"/>
        <v>44914</v>
      </c>
      <c r="F145" s="99">
        <f t="shared" ca="1" si="11"/>
        <v>2300</v>
      </c>
      <c r="G145" s="30">
        <v>247.86264</v>
      </c>
      <c r="H145" s="9">
        <f t="shared" si="12"/>
        <v>4.9572528</v>
      </c>
      <c r="I145" s="9">
        <f t="shared" ca="1" si="13"/>
        <v>190.00902119759996</v>
      </c>
      <c r="J145" s="9">
        <f t="shared" ca="1" si="14"/>
        <v>442.82891399759995</v>
      </c>
    </row>
    <row r="146" spans="1:10">
      <c r="A146" s="5" t="s">
        <v>15</v>
      </c>
      <c r="B146" s="18">
        <v>10380566249</v>
      </c>
      <c r="C146" s="10" t="s">
        <v>82</v>
      </c>
      <c r="D146" s="100">
        <v>42614</v>
      </c>
      <c r="E146" s="100">
        <f t="shared" ca="1" si="10"/>
        <v>44914</v>
      </c>
      <c r="F146" s="99">
        <f t="shared" ca="1" si="11"/>
        <v>2300</v>
      </c>
      <c r="G146" s="30">
        <v>321.96771999999999</v>
      </c>
      <c r="H146" s="9">
        <f t="shared" si="12"/>
        <v>6.4393544</v>
      </c>
      <c r="I146" s="9">
        <f t="shared" ca="1" si="13"/>
        <v>246.81723447479996</v>
      </c>
      <c r="J146" s="9">
        <f t="shared" ca="1" si="14"/>
        <v>575.22430887479993</v>
      </c>
    </row>
    <row r="147" spans="1:10">
      <c r="A147" s="5" t="s">
        <v>15</v>
      </c>
      <c r="B147" s="6">
        <v>1226050204</v>
      </c>
      <c r="C147" s="35" t="s">
        <v>101</v>
      </c>
      <c r="D147" s="100">
        <v>42614</v>
      </c>
      <c r="E147" s="100">
        <f t="shared" ca="1" si="10"/>
        <v>44914</v>
      </c>
      <c r="F147" s="99">
        <f t="shared" ca="1" si="11"/>
        <v>2300</v>
      </c>
      <c r="G147" s="9">
        <v>215.56</v>
      </c>
      <c r="H147" s="9">
        <f t="shared" si="12"/>
        <v>4.3112000000000004</v>
      </c>
      <c r="I147" s="9">
        <f t="shared" ca="1" si="13"/>
        <v>165.24614039999997</v>
      </c>
      <c r="J147" s="9">
        <f t="shared" ca="1" si="14"/>
        <v>385.11734039999999</v>
      </c>
    </row>
    <row r="148" spans="1:10">
      <c r="A148" s="5" t="s">
        <v>6</v>
      </c>
      <c r="B148" s="12">
        <v>68117108291</v>
      </c>
      <c r="C148" s="7" t="s">
        <v>11</v>
      </c>
      <c r="D148" s="100">
        <v>42644</v>
      </c>
      <c r="E148" s="100">
        <f t="shared" ca="1" si="10"/>
        <v>44914</v>
      </c>
      <c r="F148" s="99">
        <f t="shared" ca="1" si="11"/>
        <v>2270</v>
      </c>
      <c r="G148" s="9">
        <v>143.91999999999999</v>
      </c>
      <c r="H148" s="9">
        <f t="shared" si="12"/>
        <v>2.8783999999999996</v>
      </c>
      <c r="I148" s="9">
        <f t="shared" ca="1" si="13"/>
        <v>108.88857671999997</v>
      </c>
      <c r="J148" s="9">
        <f t="shared" ca="1" si="14"/>
        <v>255.68697671999996</v>
      </c>
    </row>
    <row r="149" spans="1:10">
      <c r="A149" s="5" t="s">
        <v>6</v>
      </c>
      <c r="B149" s="6">
        <v>95310444068</v>
      </c>
      <c r="C149" s="7" t="s">
        <v>12</v>
      </c>
      <c r="D149" s="100">
        <v>42644</v>
      </c>
      <c r="E149" s="100">
        <f t="shared" ca="1" si="10"/>
        <v>44914</v>
      </c>
      <c r="F149" s="99">
        <f t="shared" ca="1" si="11"/>
        <v>2270</v>
      </c>
      <c r="G149" s="9">
        <v>143.91999999999999</v>
      </c>
      <c r="H149" s="9">
        <f t="shared" si="12"/>
        <v>2.8783999999999996</v>
      </c>
      <c r="I149" s="9">
        <f t="shared" ca="1" si="13"/>
        <v>108.88857671999997</v>
      </c>
      <c r="J149" s="9">
        <f t="shared" ca="1" si="14"/>
        <v>255.68697671999996</v>
      </c>
    </row>
    <row r="150" spans="1:10">
      <c r="A150" s="5" t="s">
        <v>6</v>
      </c>
      <c r="B150" s="6">
        <v>13788183268</v>
      </c>
      <c r="C150" s="7" t="s">
        <v>13</v>
      </c>
      <c r="D150" s="100">
        <v>42644</v>
      </c>
      <c r="E150" s="100">
        <f t="shared" ca="1" si="10"/>
        <v>44914</v>
      </c>
      <c r="F150" s="99">
        <f t="shared" ca="1" si="11"/>
        <v>2270</v>
      </c>
      <c r="G150" s="9">
        <v>143.91999999999999</v>
      </c>
      <c r="H150" s="9">
        <f t="shared" si="12"/>
        <v>2.8783999999999996</v>
      </c>
      <c r="I150" s="9">
        <f t="shared" ca="1" si="13"/>
        <v>108.88857671999997</v>
      </c>
      <c r="J150" s="9">
        <f t="shared" ca="1" si="14"/>
        <v>255.68697671999996</v>
      </c>
    </row>
    <row r="151" spans="1:10">
      <c r="A151" s="5" t="s">
        <v>15</v>
      </c>
      <c r="B151" s="6">
        <v>80335330215</v>
      </c>
      <c r="C151" s="10" t="s">
        <v>18</v>
      </c>
      <c r="D151" s="100">
        <v>42644</v>
      </c>
      <c r="E151" s="100">
        <f t="shared" ca="1" si="10"/>
        <v>44914</v>
      </c>
      <c r="F151" s="99">
        <f t="shared" ca="1" si="11"/>
        <v>2270</v>
      </c>
      <c r="G151" s="9">
        <v>321.96771999999999</v>
      </c>
      <c r="H151" s="9">
        <f t="shared" si="12"/>
        <v>6.4393544</v>
      </c>
      <c r="I151" s="9">
        <f t="shared" ca="1" si="13"/>
        <v>243.59787924251995</v>
      </c>
      <c r="J151" s="9">
        <f t="shared" ca="1" si="14"/>
        <v>572.00495364251992</v>
      </c>
    </row>
    <row r="152" spans="1:10">
      <c r="A152" s="5" t="s">
        <v>15</v>
      </c>
      <c r="B152" s="20">
        <v>71691596272</v>
      </c>
      <c r="C152" s="21" t="s">
        <v>43</v>
      </c>
      <c r="D152" s="100">
        <v>42644</v>
      </c>
      <c r="E152" s="100">
        <f t="shared" ca="1" si="10"/>
        <v>44914</v>
      </c>
      <c r="F152" s="99">
        <f t="shared" ca="1" si="11"/>
        <v>2270</v>
      </c>
      <c r="G152" s="22">
        <v>643.93543999999997</v>
      </c>
      <c r="H152" s="9">
        <f t="shared" si="12"/>
        <v>12.8787088</v>
      </c>
      <c r="I152" s="9">
        <f t="shared" ca="1" si="13"/>
        <v>487.1957584850399</v>
      </c>
      <c r="J152" s="9">
        <f t="shared" ca="1" si="14"/>
        <v>1144.0099072850398</v>
      </c>
    </row>
    <row r="153" spans="1:10">
      <c r="A153" s="5" t="s">
        <v>15</v>
      </c>
      <c r="B153" s="18">
        <v>18724990230</v>
      </c>
      <c r="C153" s="10" t="s">
        <v>59</v>
      </c>
      <c r="D153" s="100">
        <v>42644</v>
      </c>
      <c r="E153" s="100">
        <f t="shared" ca="1" si="10"/>
        <v>44914</v>
      </c>
      <c r="F153" s="99">
        <f t="shared" ca="1" si="11"/>
        <v>2270</v>
      </c>
      <c r="G153" s="22">
        <v>321.96771999999999</v>
      </c>
      <c r="H153" s="9">
        <f t="shared" si="12"/>
        <v>6.4393544</v>
      </c>
      <c r="I153" s="9">
        <f t="shared" ca="1" si="13"/>
        <v>243.59787924251995</v>
      </c>
      <c r="J153" s="9">
        <f t="shared" ca="1" si="14"/>
        <v>572.00495364251992</v>
      </c>
    </row>
    <row r="154" spans="1:10">
      <c r="A154" s="5" t="s">
        <v>15</v>
      </c>
      <c r="B154" s="18">
        <v>10867449268</v>
      </c>
      <c r="C154" s="10" t="s">
        <v>60</v>
      </c>
      <c r="D154" s="100">
        <v>42644</v>
      </c>
      <c r="E154" s="100">
        <f t="shared" ca="1" si="10"/>
        <v>44914</v>
      </c>
      <c r="F154" s="99">
        <f t="shared" ca="1" si="11"/>
        <v>2270</v>
      </c>
      <c r="G154" s="23">
        <v>487.27151999999995</v>
      </c>
      <c r="H154" s="9">
        <f t="shared" si="12"/>
        <v>9.7454304</v>
      </c>
      <c r="I154" s="9">
        <f t="shared" ca="1" si="13"/>
        <v>368.66524658831992</v>
      </c>
      <c r="J154" s="9">
        <f t="shared" ca="1" si="14"/>
        <v>865.6821969883199</v>
      </c>
    </row>
    <row r="155" spans="1:10">
      <c r="A155" s="5" t="s">
        <v>15</v>
      </c>
      <c r="B155" s="18">
        <v>13754823272</v>
      </c>
      <c r="C155" s="10" t="s">
        <v>64</v>
      </c>
      <c r="D155" s="100">
        <v>42644</v>
      </c>
      <c r="E155" s="100">
        <f t="shared" ca="1" si="10"/>
        <v>44914</v>
      </c>
      <c r="F155" s="99">
        <f t="shared" ca="1" si="11"/>
        <v>2270</v>
      </c>
      <c r="G155" s="22">
        <v>643.93543999999997</v>
      </c>
      <c r="H155" s="9">
        <f t="shared" si="12"/>
        <v>12.8787088</v>
      </c>
      <c r="I155" s="9">
        <f t="shared" ca="1" si="13"/>
        <v>487.1957584850399</v>
      </c>
      <c r="J155" s="9">
        <f t="shared" ca="1" si="14"/>
        <v>1144.0099072850398</v>
      </c>
    </row>
    <row r="156" spans="1:10">
      <c r="A156" s="5" t="s">
        <v>15</v>
      </c>
      <c r="B156" s="18">
        <v>75167948215</v>
      </c>
      <c r="C156" s="10" t="s">
        <v>65</v>
      </c>
      <c r="D156" s="100">
        <v>42644</v>
      </c>
      <c r="E156" s="100">
        <f t="shared" ca="1" si="10"/>
        <v>44914</v>
      </c>
      <c r="F156" s="99">
        <f t="shared" ca="1" si="11"/>
        <v>2270</v>
      </c>
      <c r="G156" s="23">
        <v>279.98899999999998</v>
      </c>
      <c r="H156" s="9">
        <f t="shared" si="12"/>
        <v>5.59978</v>
      </c>
      <c r="I156" s="9">
        <f t="shared" ca="1" si="13"/>
        <v>211.83715749899994</v>
      </c>
      <c r="J156" s="9">
        <f t="shared" ca="1" si="14"/>
        <v>497.42593749899993</v>
      </c>
    </row>
    <row r="157" spans="1:10">
      <c r="A157" s="5" t="s">
        <v>15</v>
      </c>
      <c r="B157" s="18">
        <v>77587855220</v>
      </c>
      <c r="C157" s="10" t="s">
        <v>66</v>
      </c>
      <c r="D157" s="100">
        <v>42644</v>
      </c>
      <c r="E157" s="100">
        <f t="shared" ca="1" si="10"/>
        <v>44914</v>
      </c>
      <c r="F157" s="99">
        <f t="shared" ca="1" si="11"/>
        <v>2270</v>
      </c>
      <c r="G157" s="26">
        <v>321.97000000000003</v>
      </c>
      <c r="H157" s="9">
        <f t="shared" si="12"/>
        <v>6.4394000000000009</v>
      </c>
      <c r="I157" s="9">
        <f t="shared" ca="1" si="13"/>
        <v>243.59960426999999</v>
      </c>
      <c r="J157" s="9">
        <f t="shared" ca="1" si="14"/>
        <v>572.00900426999999</v>
      </c>
    </row>
    <row r="158" spans="1:10">
      <c r="A158" s="5" t="s">
        <v>15</v>
      </c>
      <c r="B158" s="18">
        <v>41364945720</v>
      </c>
      <c r="C158" s="10" t="s">
        <v>68</v>
      </c>
      <c r="D158" s="100">
        <v>42644</v>
      </c>
      <c r="E158" s="100">
        <f t="shared" ca="1" si="10"/>
        <v>44914</v>
      </c>
      <c r="F158" s="99">
        <f t="shared" ca="1" si="11"/>
        <v>2270</v>
      </c>
      <c r="G158" s="22">
        <v>1397.69724</v>
      </c>
      <c r="H158" s="9">
        <f t="shared" si="12"/>
        <v>27.953944799999999</v>
      </c>
      <c r="I158" s="9">
        <f t="shared" ca="1" si="13"/>
        <v>1057.4851525088397</v>
      </c>
      <c r="J158" s="9">
        <f t="shared" ca="1" si="14"/>
        <v>2483.1363373088398</v>
      </c>
    </row>
    <row r="159" spans="1:10">
      <c r="A159" s="5" t="s">
        <v>15</v>
      </c>
      <c r="B159" s="18">
        <v>40212769200</v>
      </c>
      <c r="C159" s="10" t="s">
        <v>69</v>
      </c>
      <c r="D159" s="100">
        <v>42644</v>
      </c>
      <c r="E159" s="100">
        <f t="shared" ca="1" si="10"/>
        <v>44914</v>
      </c>
      <c r="F159" s="99">
        <f t="shared" ca="1" si="11"/>
        <v>2270</v>
      </c>
      <c r="G159" s="22">
        <v>561.94639999999993</v>
      </c>
      <c r="H159" s="9">
        <f t="shared" si="12"/>
        <v>11.238928</v>
      </c>
      <c r="I159" s="9">
        <f t="shared" ca="1" si="13"/>
        <v>425.16358872239988</v>
      </c>
      <c r="J159" s="9">
        <f t="shared" ca="1" si="14"/>
        <v>998.34891672239974</v>
      </c>
    </row>
    <row r="160" spans="1:10">
      <c r="A160" s="5" t="s">
        <v>15</v>
      </c>
      <c r="B160" s="18">
        <v>10928693287</v>
      </c>
      <c r="C160" s="10" t="s">
        <v>71</v>
      </c>
      <c r="D160" s="100">
        <v>42644</v>
      </c>
      <c r="E160" s="100">
        <f t="shared" ca="1" si="10"/>
        <v>44914</v>
      </c>
      <c r="F160" s="99">
        <f t="shared" ca="1" si="11"/>
        <v>2270</v>
      </c>
      <c r="G160" s="22">
        <v>321.96771999999999</v>
      </c>
      <c r="H160" s="9">
        <f t="shared" si="12"/>
        <v>6.4393544</v>
      </c>
      <c r="I160" s="9">
        <f t="shared" ca="1" si="13"/>
        <v>243.59787924251995</v>
      </c>
      <c r="J160" s="9">
        <f t="shared" ca="1" si="14"/>
        <v>572.00495364251992</v>
      </c>
    </row>
    <row r="161" spans="1:10">
      <c r="A161" s="5" t="s">
        <v>15</v>
      </c>
      <c r="B161" s="18">
        <v>76895033220</v>
      </c>
      <c r="C161" s="10" t="s">
        <v>75</v>
      </c>
      <c r="D161" s="100">
        <v>42644</v>
      </c>
      <c r="E161" s="100">
        <f t="shared" ca="1" si="10"/>
        <v>44914</v>
      </c>
      <c r="F161" s="99">
        <f t="shared" ca="1" si="11"/>
        <v>2270</v>
      </c>
      <c r="G161" s="30">
        <v>321.96771999999999</v>
      </c>
      <c r="H161" s="9">
        <f t="shared" si="12"/>
        <v>6.4393544</v>
      </c>
      <c r="I161" s="9">
        <f t="shared" ca="1" si="13"/>
        <v>243.59787924251995</v>
      </c>
      <c r="J161" s="9">
        <f t="shared" ca="1" si="14"/>
        <v>572.00495364251992</v>
      </c>
    </row>
    <row r="162" spans="1:10">
      <c r="A162" s="5" t="s">
        <v>15</v>
      </c>
      <c r="B162" s="18">
        <v>95078568204</v>
      </c>
      <c r="C162" s="10" t="s">
        <v>80</v>
      </c>
      <c r="D162" s="100">
        <v>42644</v>
      </c>
      <c r="E162" s="100">
        <f t="shared" ca="1" si="10"/>
        <v>44914</v>
      </c>
      <c r="F162" s="99">
        <f t="shared" ca="1" si="11"/>
        <v>2270</v>
      </c>
      <c r="G162" s="30">
        <v>247.86264</v>
      </c>
      <c r="H162" s="9">
        <f t="shared" si="12"/>
        <v>4.9572528</v>
      </c>
      <c r="I162" s="9">
        <f t="shared" ca="1" si="13"/>
        <v>187.53064266023998</v>
      </c>
      <c r="J162" s="9">
        <f t="shared" ca="1" si="14"/>
        <v>440.35053546023994</v>
      </c>
    </row>
    <row r="163" spans="1:10">
      <c r="A163" s="5" t="s">
        <v>15</v>
      </c>
      <c r="B163" s="18">
        <v>10380566249</v>
      </c>
      <c r="C163" s="10" t="s">
        <v>82</v>
      </c>
      <c r="D163" s="100">
        <v>42644</v>
      </c>
      <c r="E163" s="100">
        <f t="shared" ca="1" si="10"/>
        <v>44914</v>
      </c>
      <c r="F163" s="99">
        <f t="shared" ca="1" si="11"/>
        <v>2270</v>
      </c>
      <c r="G163" s="30">
        <v>321.96771999999999</v>
      </c>
      <c r="H163" s="9">
        <f t="shared" si="12"/>
        <v>6.4393544</v>
      </c>
      <c r="I163" s="9">
        <f t="shared" ca="1" si="13"/>
        <v>243.59787924251995</v>
      </c>
      <c r="J163" s="9">
        <f t="shared" ca="1" si="14"/>
        <v>572.00495364251992</v>
      </c>
    </row>
    <row r="164" spans="1:10">
      <c r="A164" s="5" t="s">
        <v>15</v>
      </c>
      <c r="B164" s="6">
        <v>1226050204</v>
      </c>
      <c r="C164" s="35" t="s">
        <v>101</v>
      </c>
      <c r="D164" s="100">
        <v>42644</v>
      </c>
      <c r="E164" s="100">
        <f t="shared" ca="1" si="10"/>
        <v>44914</v>
      </c>
      <c r="F164" s="99">
        <f t="shared" ca="1" si="11"/>
        <v>2270</v>
      </c>
      <c r="G164" s="9">
        <v>215.56</v>
      </c>
      <c r="H164" s="9">
        <f t="shared" si="12"/>
        <v>4.3112000000000004</v>
      </c>
      <c r="I164" s="9">
        <f t="shared" ca="1" si="13"/>
        <v>163.09075595999997</v>
      </c>
      <c r="J164" s="9">
        <f t="shared" ca="1" si="14"/>
        <v>382.96195595999995</v>
      </c>
    </row>
    <row r="165" spans="1:10">
      <c r="A165" s="5" t="s">
        <v>6</v>
      </c>
      <c r="B165" s="12">
        <v>68117108291</v>
      </c>
      <c r="C165" s="7" t="s">
        <v>11</v>
      </c>
      <c r="D165" s="100">
        <v>42675</v>
      </c>
      <c r="E165" s="100">
        <f t="shared" ca="1" si="10"/>
        <v>44914</v>
      </c>
      <c r="F165" s="99">
        <f t="shared" ca="1" si="11"/>
        <v>2239</v>
      </c>
      <c r="G165" s="9">
        <v>143.91999999999999</v>
      </c>
      <c r="H165" s="9">
        <f t="shared" si="12"/>
        <v>2.8783999999999996</v>
      </c>
      <c r="I165" s="9">
        <f t="shared" ca="1" si="13"/>
        <v>107.40155210399998</v>
      </c>
      <c r="J165" s="9">
        <f t="shared" ca="1" si="14"/>
        <v>254.19995210399998</v>
      </c>
    </row>
    <row r="166" spans="1:10">
      <c r="A166" s="5" t="s">
        <v>6</v>
      </c>
      <c r="B166" s="6">
        <v>95310444068</v>
      </c>
      <c r="C166" s="7" t="s">
        <v>12</v>
      </c>
      <c r="D166" s="100">
        <v>42675</v>
      </c>
      <c r="E166" s="100">
        <f t="shared" ca="1" si="10"/>
        <v>44914</v>
      </c>
      <c r="F166" s="99">
        <f t="shared" ca="1" si="11"/>
        <v>2239</v>
      </c>
      <c r="G166" s="9">
        <v>143.91999999999999</v>
      </c>
      <c r="H166" s="9">
        <f t="shared" si="12"/>
        <v>2.8783999999999996</v>
      </c>
      <c r="I166" s="9">
        <f t="shared" ca="1" si="13"/>
        <v>107.40155210399998</v>
      </c>
      <c r="J166" s="9">
        <f t="shared" ca="1" si="14"/>
        <v>254.19995210399998</v>
      </c>
    </row>
    <row r="167" spans="1:10">
      <c r="A167" s="5" t="s">
        <v>15</v>
      </c>
      <c r="B167" s="6">
        <v>80335330215</v>
      </c>
      <c r="C167" s="10" t="s">
        <v>18</v>
      </c>
      <c r="D167" s="100">
        <v>42675</v>
      </c>
      <c r="E167" s="100">
        <f t="shared" ca="1" si="10"/>
        <v>44914</v>
      </c>
      <c r="F167" s="99">
        <f t="shared" ca="1" si="11"/>
        <v>2239</v>
      </c>
      <c r="G167" s="9">
        <v>321.96771999999999</v>
      </c>
      <c r="H167" s="9">
        <f t="shared" si="12"/>
        <v>6.4393544</v>
      </c>
      <c r="I167" s="9">
        <f t="shared" ca="1" si="13"/>
        <v>240.27121216916396</v>
      </c>
      <c r="J167" s="9">
        <f t="shared" ca="1" si="14"/>
        <v>568.6782865691639</v>
      </c>
    </row>
    <row r="168" spans="1:10">
      <c r="A168" s="5" t="s">
        <v>15</v>
      </c>
      <c r="B168" s="6">
        <v>23294035268</v>
      </c>
      <c r="C168" s="10" t="s">
        <v>33</v>
      </c>
      <c r="D168" s="100">
        <v>42675</v>
      </c>
      <c r="E168" s="100">
        <f t="shared" ca="1" si="10"/>
        <v>44914</v>
      </c>
      <c r="F168" s="99">
        <f t="shared" ca="1" si="11"/>
        <v>2239</v>
      </c>
      <c r="G168" s="9">
        <v>321.96771999999999</v>
      </c>
      <c r="H168" s="9">
        <f t="shared" si="12"/>
        <v>6.4393544</v>
      </c>
      <c r="I168" s="9">
        <f t="shared" ca="1" si="13"/>
        <v>240.27121216916396</v>
      </c>
      <c r="J168" s="9">
        <f t="shared" ca="1" si="14"/>
        <v>568.6782865691639</v>
      </c>
    </row>
    <row r="169" spans="1:10">
      <c r="A169" s="5" t="s">
        <v>15</v>
      </c>
      <c r="B169" s="20">
        <v>21067252215</v>
      </c>
      <c r="C169" s="21" t="s">
        <v>40</v>
      </c>
      <c r="D169" s="100">
        <v>42675</v>
      </c>
      <c r="E169" s="100">
        <f t="shared" ca="1" si="10"/>
        <v>44914</v>
      </c>
      <c r="F169" s="99">
        <f t="shared" ca="1" si="11"/>
        <v>2239</v>
      </c>
      <c r="G169" s="22">
        <v>766.1</v>
      </c>
      <c r="H169" s="9">
        <f t="shared" si="12"/>
        <v>15.322000000000001</v>
      </c>
      <c r="I169" s="9">
        <f t="shared" ca="1" si="13"/>
        <v>571.70879006999996</v>
      </c>
      <c r="J169" s="9">
        <f t="shared" ca="1" si="14"/>
        <v>1353.1307900699999</v>
      </c>
    </row>
    <row r="170" spans="1:10">
      <c r="A170" s="5" t="s">
        <v>15</v>
      </c>
      <c r="B170" s="18">
        <v>17020468268</v>
      </c>
      <c r="C170" s="10" t="s">
        <v>54</v>
      </c>
      <c r="D170" s="100">
        <v>42675</v>
      </c>
      <c r="E170" s="100">
        <f t="shared" ca="1" si="10"/>
        <v>44914</v>
      </c>
      <c r="F170" s="99">
        <f t="shared" ca="1" si="11"/>
        <v>2239</v>
      </c>
      <c r="G170" s="22">
        <v>321.96771999999999</v>
      </c>
      <c r="H170" s="9">
        <f t="shared" si="12"/>
        <v>6.4393544</v>
      </c>
      <c r="I170" s="9">
        <f t="shared" ca="1" si="13"/>
        <v>240.27121216916396</v>
      </c>
      <c r="J170" s="9">
        <f t="shared" ca="1" si="14"/>
        <v>568.6782865691639</v>
      </c>
    </row>
    <row r="171" spans="1:10">
      <c r="A171" s="5" t="s">
        <v>15</v>
      </c>
      <c r="B171" s="18">
        <v>18724990230</v>
      </c>
      <c r="C171" s="10" t="s">
        <v>59</v>
      </c>
      <c r="D171" s="100">
        <v>42675</v>
      </c>
      <c r="E171" s="100">
        <f t="shared" ca="1" si="10"/>
        <v>44914</v>
      </c>
      <c r="F171" s="99">
        <f t="shared" ca="1" si="11"/>
        <v>2239</v>
      </c>
      <c r="G171" s="22">
        <v>321.96771999999999</v>
      </c>
      <c r="H171" s="9">
        <f t="shared" si="12"/>
        <v>6.4393544</v>
      </c>
      <c r="I171" s="9">
        <f t="shared" ca="1" si="13"/>
        <v>240.27121216916396</v>
      </c>
      <c r="J171" s="9">
        <f t="shared" ca="1" si="14"/>
        <v>568.6782865691639</v>
      </c>
    </row>
    <row r="172" spans="1:10">
      <c r="A172" s="5" t="s">
        <v>15</v>
      </c>
      <c r="B172" s="18">
        <v>10867449268</v>
      </c>
      <c r="C172" s="10" t="s">
        <v>60</v>
      </c>
      <c r="D172" s="100">
        <v>42675</v>
      </c>
      <c r="E172" s="100">
        <f t="shared" ca="1" si="10"/>
        <v>44914</v>
      </c>
      <c r="F172" s="99">
        <f t="shared" ca="1" si="11"/>
        <v>2239</v>
      </c>
      <c r="G172" s="23">
        <v>487.27151999999995</v>
      </c>
      <c r="H172" s="9">
        <f t="shared" si="12"/>
        <v>9.7454304</v>
      </c>
      <c r="I172" s="9">
        <f t="shared" ca="1" si="13"/>
        <v>363.63061106222392</v>
      </c>
      <c r="J172" s="9">
        <f t="shared" ca="1" si="14"/>
        <v>860.64756146222385</v>
      </c>
    </row>
    <row r="173" spans="1:10">
      <c r="A173" s="5" t="s">
        <v>15</v>
      </c>
      <c r="B173" s="18">
        <v>21276900287</v>
      </c>
      <c r="C173" s="10" t="s">
        <v>61</v>
      </c>
      <c r="D173" s="100">
        <v>42675</v>
      </c>
      <c r="E173" s="100">
        <f t="shared" ca="1" si="10"/>
        <v>44914</v>
      </c>
      <c r="F173" s="99">
        <f t="shared" ca="1" si="11"/>
        <v>2239</v>
      </c>
      <c r="G173" s="22">
        <v>487.27151999999995</v>
      </c>
      <c r="H173" s="9">
        <f t="shared" si="12"/>
        <v>9.7454304</v>
      </c>
      <c r="I173" s="9">
        <f t="shared" ca="1" si="13"/>
        <v>363.63061106222392</v>
      </c>
      <c r="J173" s="9">
        <f t="shared" ca="1" si="14"/>
        <v>860.64756146222385</v>
      </c>
    </row>
    <row r="174" spans="1:10">
      <c r="A174" s="5" t="s">
        <v>15</v>
      </c>
      <c r="B174" s="18">
        <v>13754823272</v>
      </c>
      <c r="C174" s="10" t="s">
        <v>64</v>
      </c>
      <c r="D174" s="100">
        <v>42675</v>
      </c>
      <c r="E174" s="100">
        <f t="shared" ca="1" si="10"/>
        <v>44914</v>
      </c>
      <c r="F174" s="99">
        <f t="shared" ca="1" si="11"/>
        <v>2239</v>
      </c>
      <c r="G174" s="22">
        <v>643.93543999999997</v>
      </c>
      <c r="H174" s="9">
        <f t="shared" si="12"/>
        <v>12.8787088</v>
      </c>
      <c r="I174" s="9">
        <f t="shared" ca="1" si="13"/>
        <v>480.54242433832792</v>
      </c>
      <c r="J174" s="9">
        <f t="shared" ca="1" si="14"/>
        <v>1137.3565731383278</v>
      </c>
    </row>
    <row r="175" spans="1:10">
      <c r="A175" s="5" t="s">
        <v>15</v>
      </c>
      <c r="B175" s="18">
        <v>75167948215</v>
      </c>
      <c r="C175" s="10" t="s">
        <v>65</v>
      </c>
      <c r="D175" s="100">
        <v>42675</v>
      </c>
      <c r="E175" s="100">
        <f t="shared" ca="1" si="10"/>
        <v>44914</v>
      </c>
      <c r="F175" s="99">
        <f t="shared" ca="1" si="11"/>
        <v>2239</v>
      </c>
      <c r="G175" s="23">
        <v>279.98899999999998</v>
      </c>
      <c r="H175" s="9">
        <f t="shared" si="12"/>
        <v>5.59978</v>
      </c>
      <c r="I175" s="9">
        <f t="shared" ca="1" si="13"/>
        <v>208.94422715429997</v>
      </c>
      <c r="J175" s="9">
        <f t="shared" ca="1" si="14"/>
        <v>494.53300715429998</v>
      </c>
    </row>
    <row r="176" spans="1:10">
      <c r="A176" s="5" t="s">
        <v>15</v>
      </c>
      <c r="B176" s="18">
        <v>77587855220</v>
      </c>
      <c r="C176" s="10" t="s">
        <v>66</v>
      </c>
      <c r="D176" s="100">
        <v>42675</v>
      </c>
      <c r="E176" s="100">
        <f t="shared" ca="1" si="10"/>
        <v>44914</v>
      </c>
      <c r="F176" s="99">
        <f t="shared" ca="1" si="11"/>
        <v>2239</v>
      </c>
      <c r="G176" s="27">
        <v>279.98899999999998</v>
      </c>
      <c r="H176" s="9">
        <f t="shared" si="12"/>
        <v>5.59978</v>
      </c>
      <c r="I176" s="9">
        <f t="shared" ca="1" si="13"/>
        <v>208.94422715429997</v>
      </c>
      <c r="J176" s="9">
        <f t="shared" ca="1" si="14"/>
        <v>494.53300715429998</v>
      </c>
    </row>
    <row r="177" spans="1:10">
      <c r="A177" s="5" t="s">
        <v>15</v>
      </c>
      <c r="B177" s="18">
        <v>41364945720</v>
      </c>
      <c r="C177" s="10" t="s">
        <v>68</v>
      </c>
      <c r="D177" s="100">
        <v>42675</v>
      </c>
      <c r="E177" s="100">
        <f t="shared" ca="1" si="10"/>
        <v>44914</v>
      </c>
      <c r="F177" s="99">
        <f t="shared" ca="1" si="11"/>
        <v>2239</v>
      </c>
      <c r="G177" s="22">
        <v>1397.69724</v>
      </c>
      <c r="H177" s="9">
        <f t="shared" si="12"/>
        <v>27.953944799999999</v>
      </c>
      <c r="I177" s="9">
        <f t="shared" ca="1" si="13"/>
        <v>1043.0437253159878</v>
      </c>
      <c r="J177" s="9">
        <f t="shared" ca="1" si="14"/>
        <v>2468.694910115988</v>
      </c>
    </row>
    <row r="178" spans="1:10">
      <c r="A178" s="5" t="s">
        <v>15</v>
      </c>
      <c r="B178" s="18">
        <v>76895033220</v>
      </c>
      <c r="C178" s="10" t="s">
        <v>75</v>
      </c>
      <c r="D178" s="100">
        <v>42675</v>
      </c>
      <c r="E178" s="100">
        <f t="shared" ca="1" si="10"/>
        <v>44914</v>
      </c>
      <c r="F178" s="99">
        <f t="shared" ca="1" si="11"/>
        <v>2239</v>
      </c>
      <c r="G178" s="30">
        <v>321.96771999999999</v>
      </c>
      <c r="H178" s="9">
        <f t="shared" si="12"/>
        <v>6.4393544</v>
      </c>
      <c r="I178" s="9">
        <f t="shared" ca="1" si="13"/>
        <v>240.27121216916396</v>
      </c>
      <c r="J178" s="9">
        <f t="shared" ca="1" si="14"/>
        <v>568.6782865691639</v>
      </c>
    </row>
    <row r="179" spans="1:10">
      <c r="A179" s="5" t="s">
        <v>15</v>
      </c>
      <c r="B179" s="18">
        <v>95078568204</v>
      </c>
      <c r="C179" s="10" t="s">
        <v>80</v>
      </c>
      <c r="D179" s="100">
        <v>42675</v>
      </c>
      <c r="E179" s="100">
        <f t="shared" ca="1" si="10"/>
        <v>44914</v>
      </c>
      <c r="F179" s="99">
        <f t="shared" ca="1" si="11"/>
        <v>2239</v>
      </c>
      <c r="G179" s="30">
        <v>247.86264</v>
      </c>
      <c r="H179" s="9">
        <f t="shared" si="12"/>
        <v>4.9572528</v>
      </c>
      <c r="I179" s="9">
        <f t="shared" ca="1" si="13"/>
        <v>184.969651504968</v>
      </c>
      <c r="J179" s="9">
        <f t="shared" ca="1" si="14"/>
        <v>437.78954430496799</v>
      </c>
    </row>
    <row r="180" spans="1:10">
      <c r="A180" s="5" t="s">
        <v>15</v>
      </c>
      <c r="B180" s="18">
        <v>10380566249</v>
      </c>
      <c r="C180" s="10" t="s">
        <v>82</v>
      </c>
      <c r="D180" s="100">
        <v>42675</v>
      </c>
      <c r="E180" s="100">
        <f t="shared" ca="1" si="10"/>
        <v>44914</v>
      </c>
      <c r="F180" s="99">
        <f t="shared" ca="1" si="11"/>
        <v>2239</v>
      </c>
      <c r="G180" s="30">
        <v>321.96771999999999</v>
      </c>
      <c r="H180" s="9">
        <f t="shared" si="12"/>
        <v>6.4393544</v>
      </c>
      <c r="I180" s="9">
        <f t="shared" ca="1" si="13"/>
        <v>240.27121216916396</v>
      </c>
      <c r="J180" s="9">
        <f t="shared" ca="1" si="14"/>
        <v>568.6782865691639</v>
      </c>
    </row>
    <row r="181" spans="1:10">
      <c r="A181" s="5" t="s">
        <v>15</v>
      </c>
      <c r="B181" s="6">
        <v>1226050204</v>
      </c>
      <c r="C181" s="35" t="s">
        <v>101</v>
      </c>
      <c r="D181" s="100">
        <v>42675</v>
      </c>
      <c r="E181" s="100">
        <f t="shared" ca="1" si="10"/>
        <v>44914</v>
      </c>
      <c r="F181" s="99">
        <f t="shared" ca="1" si="11"/>
        <v>2239</v>
      </c>
      <c r="G181" s="9">
        <v>215.56</v>
      </c>
      <c r="H181" s="9">
        <f t="shared" si="12"/>
        <v>4.3112000000000004</v>
      </c>
      <c r="I181" s="9">
        <f t="shared" ca="1" si="13"/>
        <v>160.863525372</v>
      </c>
      <c r="J181" s="9">
        <f t="shared" ca="1" si="14"/>
        <v>380.73472537200001</v>
      </c>
    </row>
    <row r="182" spans="1:10">
      <c r="A182" s="5" t="s">
        <v>6</v>
      </c>
      <c r="B182" s="12">
        <v>68117108291</v>
      </c>
      <c r="C182" s="7" t="s">
        <v>11</v>
      </c>
      <c r="D182" s="100">
        <v>42705</v>
      </c>
      <c r="E182" s="100">
        <f t="shared" ca="1" si="10"/>
        <v>44914</v>
      </c>
      <c r="F182" s="99">
        <f t="shared" ca="1" si="11"/>
        <v>2209</v>
      </c>
      <c r="G182" s="9">
        <v>143.91999999999999</v>
      </c>
      <c r="H182" s="9">
        <f t="shared" si="12"/>
        <v>2.8783999999999996</v>
      </c>
      <c r="I182" s="9">
        <f t="shared" ca="1" si="13"/>
        <v>105.96249602399999</v>
      </c>
      <c r="J182" s="9">
        <f t="shared" ca="1" si="14"/>
        <v>252.76089602399998</v>
      </c>
    </row>
    <row r="183" spans="1:10">
      <c r="A183" s="5" t="s">
        <v>6</v>
      </c>
      <c r="B183" s="6">
        <v>95310444068</v>
      </c>
      <c r="C183" s="7" t="s">
        <v>12</v>
      </c>
      <c r="D183" s="100">
        <v>42705</v>
      </c>
      <c r="E183" s="100">
        <f t="shared" ca="1" si="10"/>
        <v>44914</v>
      </c>
      <c r="F183" s="99">
        <f t="shared" ca="1" si="11"/>
        <v>2209</v>
      </c>
      <c r="G183" s="9">
        <v>143.91999999999999</v>
      </c>
      <c r="H183" s="9">
        <f t="shared" si="12"/>
        <v>2.8783999999999996</v>
      </c>
      <c r="I183" s="9">
        <f t="shared" ca="1" si="13"/>
        <v>105.96249602399999</v>
      </c>
      <c r="J183" s="9">
        <f t="shared" ca="1" si="14"/>
        <v>252.76089602399998</v>
      </c>
    </row>
    <row r="184" spans="1:10">
      <c r="A184" s="5" t="s">
        <v>15</v>
      </c>
      <c r="B184" s="6">
        <v>80335330215</v>
      </c>
      <c r="C184" s="10" t="s">
        <v>18</v>
      </c>
      <c r="D184" s="100">
        <v>42705</v>
      </c>
      <c r="E184" s="100">
        <f t="shared" ca="1" si="10"/>
        <v>44914</v>
      </c>
      <c r="F184" s="99">
        <f t="shared" ca="1" si="11"/>
        <v>2209</v>
      </c>
      <c r="G184" s="9">
        <v>321.96771999999999</v>
      </c>
      <c r="H184" s="9">
        <f t="shared" si="12"/>
        <v>6.4393544</v>
      </c>
      <c r="I184" s="9">
        <f t="shared" ca="1" si="13"/>
        <v>237.05185693688398</v>
      </c>
      <c r="J184" s="9">
        <f t="shared" ca="1" si="14"/>
        <v>565.45893133688401</v>
      </c>
    </row>
    <row r="185" spans="1:10">
      <c r="A185" s="5" t="s">
        <v>15</v>
      </c>
      <c r="B185" s="6">
        <v>67120342215</v>
      </c>
      <c r="C185" s="10" t="s">
        <v>32</v>
      </c>
      <c r="D185" s="100">
        <v>42705</v>
      </c>
      <c r="E185" s="100">
        <f t="shared" ca="1" si="10"/>
        <v>44914</v>
      </c>
      <c r="F185" s="99">
        <f t="shared" ca="1" si="11"/>
        <v>2209</v>
      </c>
      <c r="G185" s="9">
        <v>643.93543999999997</v>
      </c>
      <c r="H185" s="9">
        <f t="shared" si="12"/>
        <v>12.8787088</v>
      </c>
      <c r="I185" s="9">
        <f t="shared" ca="1" si="13"/>
        <v>474.10371387376796</v>
      </c>
      <c r="J185" s="9">
        <f t="shared" ca="1" si="14"/>
        <v>1130.917862673768</v>
      </c>
    </row>
    <row r="186" spans="1:10">
      <c r="A186" s="5" t="s">
        <v>15</v>
      </c>
      <c r="B186" s="20">
        <v>21067252215</v>
      </c>
      <c r="C186" s="21" t="s">
        <v>40</v>
      </c>
      <c r="D186" s="100">
        <v>42705</v>
      </c>
      <c r="E186" s="100">
        <f t="shared" ca="1" si="10"/>
        <v>44914</v>
      </c>
      <c r="F186" s="99">
        <f t="shared" ca="1" si="11"/>
        <v>2209</v>
      </c>
      <c r="G186" s="23">
        <v>991.09831999999994</v>
      </c>
      <c r="H186" s="9">
        <f t="shared" si="12"/>
        <v>19.821966400000001</v>
      </c>
      <c r="I186" s="9">
        <f t="shared" ca="1" si="13"/>
        <v>729.70575175370391</v>
      </c>
      <c r="J186" s="9">
        <f t="shared" ca="1" si="14"/>
        <v>1740.6260381537038</v>
      </c>
    </row>
    <row r="187" spans="1:10">
      <c r="A187" s="5" t="s">
        <v>15</v>
      </c>
      <c r="B187" s="20">
        <v>70863776272</v>
      </c>
      <c r="C187" s="21" t="s">
        <v>47</v>
      </c>
      <c r="D187" s="100">
        <v>42705</v>
      </c>
      <c r="E187" s="100">
        <f t="shared" ca="1" si="10"/>
        <v>44914</v>
      </c>
      <c r="F187" s="99">
        <f t="shared" ca="1" si="11"/>
        <v>2209</v>
      </c>
      <c r="G187" s="22">
        <v>973.64171999999985</v>
      </c>
      <c r="H187" s="9">
        <f t="shared" si="12"/>
        <v>19.472834399999996</v>
      </c>
      <c r="I187" s="9">
        <f t="shared" ca="1" si="13"/>
        <v>716.85316067468386</v>
      </c>
      <c r="J187" s="9">
        <f t="shared" ca="1" si="14"/>
        <v>1709.9677150746838</v>
      </c>
    </row>
    <row r="188" spans="1:10">
      <c r="A188" s="5" t="s">
        <v>15</v>
      </c>
      <c r="B188" s="18">
        <v>17020468268</v>
      </c>
      <c r="C188" s="10" t="s">
        <v>54</v>
      </c>
      <c r="D188" s="100">
        <v>42705</v>
      </c>
      <c r="E188" s="100">
        <f t="shared" ca="1" si="10"/>
        <v>44914</v>
      </c>
      <c r="F188" s="99">
        <f t="shared" ca="1" si="11"/>
        <v>2209</v>
      </c>
      <c r="G188" s="22">
        <v>321.96771999999999</v>
      </c>
      <c r="H188" s="9">
        <f t="shared" si="12"/>
        <v>6.4393544</v>
      </c>
      <c r="I188" s="9">
        <f t="shared" ca="1" si="13"/>
        <v>237.05185693688398</v>
      </c>
      <c r="J188" s="9">
        <f t="shared" ca="1" si="14"/>
        <v>565.45893133688401</v>
      </c>
    </row>
    <row r="189" spans="1:10">
      <c r="A189" s="5" t="s">
        <v>15</v>
      </c>
      <c r="B189" s="18">
        <v>18724990230</v>
      </c>
      <c r="C189" s="10" t="s">
        <v>59</v>
      </c>
      <c r="D189" s="100">
        <v>42705</v>
      </c>
      <c r="E189" s="100">
        <f t="shared" ca="1" si="10"/>
        <v>44914</v>
      </c>
      <c r="F189" s="99">
        <f t="shared" ca="1" si="11"/>
        <v>2209</v>
      </c>
      <c r="G189" s="22">
        <v>321.96771999999999</v>
      </c>
      <c r="H189" s="9">
        <f t="shared" si="12"/>
        <v>6.4393544</v>
      </c>
      <c r="I189" s="9">
        <f t="shared" ca="1" si="13"/>
        <v>237.05185693688398</v>
      </c>
      <c r="J189" s="9">
        <f t="shared" ca="1" si="14"/>
        <v>565.45893133688401</v>
      </c>
    </row>
    <row r="190" spans="1:10">
      <c r="A190" s="5" t="s">
        <v>15</v>
      </c>
      <c r="B190" s="18">
        <v>10867449268</v>
      </c>
      <c r="C190" s="10" t="s">
        <v>60</v>
      </c>
      <c r="D190" s="100">
        <v>42705</v>
      </c>
      <c r="E190" s="100">
        <f t="shared" ca="1" si="10"/>
        <v>44914</v>
      </c>
      <c r="F190" s="99">
        <f t="shared" ca="1" si="11"/>
        <v>2209</v>
      </c>
      <c r="G190" s="23">
        <v>487.27151999999995</v>
      </c>
      <c r="H190" s="9">
        <f t="shared" si="12"/>
        <v>9.7454304</v>
      </c>
      <c r="I190" s="9">
        <f t="shared" ca="1" si="13"/>
        <v>358.75838313374396</v>
      </c>
      <c r="J190" s="9">
        <f t="shared" ca="1" si="14"/>
        <v>855.77533353374383</v>
      </c>
    </row>
    <row r="191" spans="1:10">
      <c r="A191" s="5" t="s">
        <v>15</v>
      </c>
      <c r="B191" s="18">
        <v>21276900287</v>
      </c>
      <c r="C191" s="10" t="s">
        <v>61</v>
      </c>
      <c r="D191" s="100">
        <v>42705</v>
      </c>
      <c r="E191" s="100">
        <f t="shared" ca="1" si="10"/>
        <v>44914</v>
      </c>
      <c r="F191" s="99">
        <f t="shared" ca="1" si="11"/>
        <v>2209</v>
      </c>
      <c r="G191" s="22">
        <v>487.27151999999995</v>
      </c>
      <c r="H191" s="9">
        <f t="shared" si="12"/>
        <v>9.7454304</v>
      </c>
      <c r="I191" s="9">
        <f t="shared" ca="1" si="13"/>
        <v>358.75838313374396</v>
      </c>
      <c r="J191" s="9">
        <f t="shared" ca="1" si="14"/>
        <v>855.77533353374383</v>
      </c>
    </row>
    <row r="192" spans="1:10">
      <c r="A192" s="5" t="s">
        <v>15</v>
      </c>
      <c r="B192" s="18">
        <v>13754823272</v>
      </c>
      <c r="C192" s="10" t="s">
        <v>64</v>
      </c>
      <c r="D192" s="100">
        <v>42705</v>
      </c>
      <c r="E192" s="100">
        <f t="shared" ca="1" si="10"/>
        <v>44914</v>
      </c>
      <c r="F192" s="99">
        <f t="shared" ca="1" si="11"/>
        <v>2209</v>
      </c>
      <c r="G192" s="22">
        <v>643.93543999999997</v>
      </c>
      <c r="H192" s="9">
        <f t="shared" si="12"/>
        <v>12.8787088</v>
      </c>
      <c r="I192" s="9">
        <f t="shared" ca="1" si="13"/>
        <v>474.10371387376796</v>
      </c>
      <c r="J192" s="9">
        <f t="shared" ca="1" si="14"/>
        <v>1130.917862673768</v>
      </c>
    </row>
    <row r="193" spans="1:10">
      <c r="A193" s="5" t="s">
        <v>15</v>
      </c>
      <c r="B193" s="18">
        <v>75167948215</v>
      </c>
      <c r="C193" s="10" t="s">
        <v>65</v>
      </c>
      <c r="D193" s="100">
        <v>42705</v>
      </c>
      <c r="E193" s="100">
        <f t="shared" ca="1" si="10"/>
        <v>44914</v>
      </c>
      <c r="F193" s="99">
        <f t="shared" ca="1" si="11"/>
        <v>2209</v>
      </c>
      <c r="G193" s="23">
        <v>279.98899999999998</v>
      </c>
      <c r="H193" s="9">
        <f t="shared" si="12"/>
        <v>5.59978</v>
      </c>
      <c r="I193" s="9">
        <f t="shared" ca="1" si="13"/>
        <v>206.14461714329997</v>
      </c>
      <c r="J193" s="9">
        <f t="shared" ca="1" si="14"/>
        <v>491.73339714329995</v>
      </c>
    </row>
    <row r="194" spans="1:10">
      <c r="A194" s="5" t="s">
        <v>15</v>
      </c>
      <c r="B194" s="18">
        <v>77587855220</v>
      </c>
      <c r="C194" s="10" t="s">
        <v>66</v>
      </c>
      <c r="D194" s="100">
        <v>42705</v>
      </c>
      <c r="E194" s="100">
        <f t="shared" ca="1" si="10"/>
        <v>44914</v>
      </c>
      <c r="F194" s="99">
        <f t="shared" ca="1" si="11"/>
        <v>2209</v>
      </c>
      <c r="G194" s="27">
        <v>279.98899999999998</v>
      </c>
      <c r="H194" s="9">
        <f t="shared" si="12"/>
        <v>5.59978</v>
      </c>
      <c r="I194" s="9">
        <f t="shared" ca="1" si="13"/>
        <v>206.14461714329997</v>
      </c>
      <c r="J194" s="9">
        <f t="shared" ca="1" si="14"/>
        <v>491.73339714329995</v>
      </c>
    </row>
    <row r="195" spans="1:10">
      <c r="A195" s="5" t="s">
        <v>15</v>
      </c>
      <c r="B195" s="18">
        <v>41364945720</v>
      </c>
      <c r="C195" s="10" t="s">
        <v>68</v>
      </c>
      <c r="D195" s="100">
        <v>42705</v>
      </c>
      <c r="E195" s="100">
        <f t="shared" ref="E195:E197" ca="1" si="15">TODAY()</f>
        <v>44914</v>
      </c>
      <c r="F195" s="99">
        <f t="shared" ref="F195:F197" ca="1" si="16">DATEDIF(D:D,E:E,"D")</f>
        <v>2209</v>
      </c>
      <c r="G195" s="22">
        <v>1397.69724</v>
      </c>
      <c r="H195" s="9">
        <f t="shared" ref="H195:H197" si="17">G195*2%</f>
        <v>27.953944799999999</v>
      </c>
      <c r="I195" s="9">
        <f t="shared" ref="I195:I197" ca="1" si="18">F195*0.03333%*G195</f>
        <v>1029.068150613228</v>
      </c>
      <c r="J195" s="9">
        <f t="shared" ref="J195:J197" ca="1" si="19">SUM(G195:I195)</f>
        <v>2454.7193354132278</v>
      </c>
    </row>
    <row r="196" spans="1:10">
      <c r="A196" s="5" t="s">
        <v>15</v>
      </c>
      <c r="B196" s="18">
        <v>76895033220</v>
      </c>
      <c r="C196" s="10" t="s">
        <v>75</v>
      </c>
      <c r="D196" s="100">
        <v>42705</v>
      </c>
      <c r="E196" s="100">
        <f t="shared" ca="1" si="15"/>
        <v>44914</v>
      </c>
      <c r="F196" s="99">
        <f t="shared" ca="1" si="16"/>
        <v>2209</v>
      </c>
      <c r="G196" s="30">
        <v>321.96771999999999</v>
      </c>
      <c r="H196" s="9">
        <f t="shared" si="17"/>
        <v>6.4393544</v>
      </c>
      <c r="I196" s="9">
        <f t="shared" ca="1" si="18"/>
        <v>237.05185693688398</v>
      </c>
      <c r="J196" s="9">
        <f t="shared" ca="1" si="19"/>
        <v>565.45893133688401</v>
      </c>
    </row>
    <row r="197" spans="1:10">
      <c r="A197" s="5" t="s">
        <v>15</v>
      </c>
      <c r="B197" s="6">
        <v>1226050204</v>
      </c>
      <c r="C197" s="35" t="s">
        <v>101</v>
      </c>
      <c r="D197" s="100">
        <v>42705</v>
      </c>
      <c r="E197" s="100">
        <f t="shared" ca="1" si="15"/>
        <v>44914</v>
      </c>
      <c r="F197" s="99">
        <f t="shared" ca="1" si="16"/>
        <v>2209</v>
      </c>
      <c r="G197" s="9">
        <v>215.56</v>
      </c>
      <c r="H197" s="9">
        <f t="shared" si="17"/>
        <v>4.3112000000000004</v>
      </c>
      <c r="I197" s="9">
        <f t="shared" ca="1" si="18"/>
        <v>158.70814093199999</v>
      </c>
      <c r="J197" s="9">
        <f t="shared" ca="1" si="19"/>
        <v>378.57934093200004</v>
      </c>
    </row>
    <row r="198" spans="1:10">
      <c r="G198" s="106">
        <f>SUM(G2:G197)</f>
        <v>72457.457400000028</v>
      </c>
      <c r="H198" s="106">
        <f t="shared" ref="H198:J198" si="20">SUM(H2:H197)</f>
        <v>1449.1491479999993</v>
      </c>
      <c r="I198" s="106">
        <f t="shared" ca="1" si="20"/>
        <v>57106.932549231991</v>
      </c>
      <c r="J198" s="106">
        <f t="shared" ca="1" si="20"/>
        <v>131013.53909723196</v>
      </c>
    </row>
  </sheetData>
  <sortState xmlns:xlrd2="http://schemas.microsoft.com/office/spreadsheetml/2017/richdata2" ref="A2:J197">
    <sortCondition ref="D2:D197"/>
  </sortState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44FF-A06F-4565-B2B9-6C8962B5E1EE}">
  <dimension ref="A1:J169"/>
  <sheetViews>
    <sheetView topLeftCell="A160" workbookViewId="0"/>
  </sheetViews>
  <sheetFormatPr defaultRowHeight="14.4"/>
  <cols>
    <col min="1" max="1" width="7.44140625" bestFit="1" customWidth="1"/>
    <col min="2" max="2" width="12.6640625" bestFit="1" customWidth="1"/>
    <col min="3" max="3" width="41.6640625" bestFit="1" customWidth="1"/>
    <col min="4" max="4" width="21" style="102" bestFit="1" customWidth="1"/>
    <col min="5" max="5" width="21" style="102" customWidth="1"/>
    <col min="6" max="6" width="21" customWidth="1"/>
    <col min="7" max="7" width="18.5546875" bestFit="1" customWidth="1"/>
    <col min="8" max="10" width="18.5546875" customWidth="1"/>
  </cols>
  <sheetData>
    <row r="1" spans="1:10">
      <c r="A1" s="2" t="s">
        <v>0</v>
      </c>
      <c r="B1" s="3" t="s">
        <v>1</v>
      </c>
      <c r="C1" s="3" t="s">
        <v>2</v>
      </c>
      <c r="D1" s="101" t="s">
        <v>3</v>
      </c>
      <c r="E1" s="101" t="s">
        <v>458</v>
      </c>
      <c r="F1" s="104" t="s">
        <v>459</v>
      </c>
      <c r="G1" s="3" t="s">
        <v>4</v>
      </c>
      <c r="H1" s="3" t="s">
        <v>456</v>
      </c>
      <c r="I1" s="3" t="s">
        <v>457</v>
      </c>
      <c r="J1" s="3" t="s">
        <v>455</v>
      </c>
    </row>
    <row r="2" spans="1:10">
      <c r="A2" s="5" t="s">
        <v>6</v>
      </c>
      <c r="B2" s="12">
        <v>68117108291</v>
      </c>
      <c r="C2" s="7" t="s">
        <v>11</v>
      </c>
      <c r="D2" s="100">
        <v>42740</v>
      </c>
      <c r="E2" s="103">
        <f t="shared" ref="E2:E33" ca="1" si="0">TODAY()</f>
        <v>44914</v>
      </c>
      <c r="F2" s="105">
        <f t="shared" ref="F2:F33" ca="1" si="1">DATEDIF(D:D,E:E,"D")</f>
        <v>2174</v>
      </c>
      <c r="G2" s="9">
        <v>143.91999999999999</v>
      </c>
      <c r="H2" s="9">
        <f t="shared" ref="H2:H33" si="2">G2*2%</f>
        <v>2.8783999999999996</v>
      </c>
      <c r="I2" s="9">
        <f t="shared" ref="I2:I33" ca="1" si="3">F2*0.03333%*G2</f>
        <v>104.28359726399998</v>
      </c>
      <c r="J2" s="9">
        <f t="shared" ref="J2:J33" ca="1" si="4">SUM(G2:I2)</f>
        <v>251.08199726399997</v>
      </c>
    </row>
    <row r="3" spans="1:10">
      <c r="A3" s="5" t="s">
        <v>15</v>
      </c>
      <c r="B3" s="6">
        <v>80335330215</v>
      </c>
      <c r="C3" s="10" t="s">
        <v>18</v>
      </c>
      <c r="D3" s="100">
        <v>42740</v>
      </c>
      <c r="E3" s="103">
        <f t="shared" ca="1" si="0"/>
        <v>44914</v>
      </c>
      <c r="F3" s="105">
        <f t="shared" ca="1" si="1"/>
        <v>2174</v>
      </c>
      <c r="G3" s="9">
        <v>321.96771999999999</v>
      </c>
      <c r="H3" s="9">
        <f t="shared" si="2"/>
        <v>6.4393544</v>
      </c>
      <c r="I3" s="9">
        <f t="shared" ca="1" si="3"/>
        <v>233.29594249922397</v>
      </c>
      <c r="J3" s="9">
        <f t="shared" ca="1" si="4"/>
        <v>561.70301689922394</v>
      </c>
    </row>
    <row r="4" spans="1:10">
      <c r="A4" s="5" t="s">
        <v>15</v>
      </c>
      <c r="B4" s="6">
        <v>67120342215</v>
      </c>
      <c r="C4" s="10" t="s">
        <v>32</v>
      </c>
      <c r="D4" s="100">
        <v>42740</v>
      </c>
      <c r="E4" s="103">
        <f t="shared" ca="1" si="0"/>
        <v>44914</v>
      </c>
      <c r="F4" s="105">
        <f t="shared" ca="1" si="1"/>
        <v>2174</v>
      </c>
      <c r="G4" s="9">
        <v>643.93543999999997</v>
      </c>
      <c r="H4" s="9">
        <f t="shared" si="2"/>
        <v>12.8787088</v>
      </c>
      <c r="I4" s="9">
        <f t="shared" ca="1" si="3"/>
        <v>466.59188499844794</v>
      </c>
      <c r="J4" s="9">
        <f t="shared" ca="1" si="4"/>
        <v>1123.4060337984479</v>
      </c>
    </row>
    <row r="5" spans="1:10">
      <c r="A5" s="5" t="s">
        <v>15</v>
      </c>
      <c r="B5" s="20">
        <v>70863776272</v>
      </c>
      <c r="C5" s="21" t="s">
        <v>47</v>
      </c>
      <c r="D5" s="100">
        <v>42740</v>
      </c>
      <c r="E5" s="103">
        <f t="shared" ca="1" si="0"/>
        <v>44914</v>
      </c>
      <c r="F5" s="105">
        <f t="shared" ca="1" si="1"/>
        <v>2174</v>
      </c>
      <c r="G5" s="22">
        <v>973.64171999999985</v>
      </c>
      <c r="H5" s="9">
        <f t="shared" si="2"/>
        <v>19.472834399999996</v>
      </c>
      <c r="I5" s="9">
        <f t="shared" ca="1" si="3"/>
        <v>705.4951431900239</v>
      </c>
      <c r="J5" s="9">
        <f t="shared" ca="1" si="4"/>
        <v>1698.6096975900236</v>
      </c>
    </row>
    <row r="6" spans="1:10">
      <c r="A6" s="5" t="s">
        <v>15</v>
      </c>
      <c r="B6" s="18">
        <v>39519287</v>
      </c>
      <c r="C6" s="10" t="s">
        <v>50</v>
      </c>
      <c r="D6" s="100">
        <v>42740</v>
      </c>
      <c r="E6" s="103">
        <f t="shared" ca="1" si="0"/>
        <v>44914</v>
      </c>
      <c r="F6" s="105">
        <f t="shared" ca="1" si="1"/>
        <v>2174</v>
      </c>
      <c r="G6" s="22">
        <v>1008.71068</v>
      </c>
      <c r="H6" s="9">
        <f t="shared" si="2"/>
        <v>20.174213600000002</v>
      </c>
      <c r="I6" s="9">
        <f t="shared" ca="1" si="3"/>
        <v>730.90590820605598</v>
      </c>
      <c r="J6" s="9">
        <f t="shared" ca="1" si="4"/>
        <v>1759.7908018060559</v>
      </c>
    </row>
    <row r="7" spans="1:10">
      <c r="A7" s="5" t="s">
        <v>15</v>
      </c>
      <c r="B7" s="18">
        <v>17020468268</v>
      </c>
      <c r="C7" s="10" t="s">
        <v>54</v>
      </c>
      <c r="D7" s="100">
        <v>42740</v>
      </c>
      <c r="E7" s="103">
        <f t="shared" ca="1" si="0"/>
        <v>44914</v>
      </c>
      <c r="F7" s="105">
        <f t="shared" ca="1" si="1"/>
        <v>2174</v>
      </c>
      <c r="G7" s="22">
        <v>321.96771999999999</v>
      </c>
      <c r="H7" s="9">
        <f t="shared" si="2"/>
        <v>6.4393544</v>
      </c>
      <c r="I7" s="9">
        <f t="shared" ca="1" si="3"/>
        <v>233.29594249922397</v>
      </c>
      <c r="J7" s="9">
        <f t="shared" ca="1" si="4"/>
        <v>561.70301689922394</v>
      </c>
    </row>
    <row r="8" spans="1:10">
      <c r="A8" s="5" t="s">
        <v>15</v>
      </c>
      <c r="B8" s="18">
        <v>18724990230</v>
      </c>
      <c r="C8" s="10" t="s">
        <v>59</v>
      </c>
      <c r="D8" s="100">
        <v>42740</v>
      </c>
      <c r="E8" s="103">
        <f t="shared" ca="1" si="0"/>
        <v>44914</v>
      </c>
      <c r="F8" s="105">
        <f t="shared" ca="1" si="1"/>
        <v>2174</v>
      </c>
      <c r="G8" s="22">
        <v>321.96771999999999</v>
      </c>
      <c r="H8" s="9">
        <f t="shared" si="2"/>
        <v>6.4393544</v>
      </c>
      <c r="I8" s="9">
        <f t="shared" ca="1" si="3"/>
        <v>233.29594249922397</v>
      </c>
      <c r="J8" s="9">
        <f t="shared" ca="1" si="4"/>
        <v>561.70301689922394</v>
      </c>
    </row>
    <row r="9" spans="1:10">
      <c r="A9" s="5" t="s">
        <v>15</v>
      </c>
      <c r="B9" s="18">
        <v>10867449268</v>
      </c>
      <c r="C9" s="10" t="s">
        <v>60</v>
      </c>
      <c r="D9" s="100">
        <v>42740</v>
      </c>
      <c r="E9" s="103">
        <f t="shared" ca="1" si="0"/>
        <v>44914</v>
      </c>
      <c r="F9" s="105">
        <f t="shared" ca="1" si="1"/>
        <v>2174</v>
      </c>
      <c r="G9" s="23">
        <v>487.27151999999995</v>
      </c>
      <c r="H9" s="9">
        <f t="shared" si="2"/>
        <v>9.7454304</v>
      </c>
      <c r="I9" s="9">
        <f t="shared" ca="1" si="3"/>
        <v>353.07411721718393</v>
      </c>
      <c r="J9" s="9">
        <f t="shared" ca="1" si="4"/>
        <v>850.09106761718385</v>
      </c>
    </row>
    <row r="10" spans="1:10">
      <c r="A10" s="5" t="s">
        <v>15</v>
      </c>
      <c r="B10" s="18">
        <v>21276900287</v>
      </c>
      <c r="C10" s="10" t="s">
        <v>61</v>
      </c>
      <c r="D10" s="100">
        <v>42740</v>
      </c>
      <c r="E10" s="103">
        <f t="shared" ca="1" si="0"/>
        <v>44914</v>
      </c>
      <c r="F10" s="105">
        <f t="shared" ca="1" si="1"/>
        <v>2174</v>
      </c>
      <c r="G10" s="22">
        <v>487.27151999999995</v>
      </c>
      <c r="H10" s="9">
        <f t="shared" si="2"/>
        <v>9.7454304</v>
      </c>
      <c r="I10" s="9">
        <f t="shared" ca="1" si="3"/>
        <v>353.07411721718393</v>
      </c>
      <c r="J10" s="9">
        <f t="shared" ca="1" si="4"/>
        <v>850.09106761718385</v>
      </c>
    </row>
    <row r="11" spans="1:10">
      <c r="A11" s="5" t="s">
        <v>15</v>
      </c>
      <c r="B11" s="18">
        <v>13754823272</v>
      </c>
      <c r="C11" s="10" t="s">
        <v>64</v>
      </c>
      <c r="D11" s="100">
        <v>42740</v>
      </c>
      <c r="E11" s="103">
        <f t="shared" ca="1" si="0"/>
        <v>44914</v>
      </c>
      <c r="F11" s="105">
        <f t="shared" ca="1" si="1"/>
        <v>2174</v>
      </c>
      <c r="G11" s="22">
        <v>643.93543999999997</v>
      </c>
      <c r="H11" s="9">
        <f t="shared" si="2"/>
        <v>12.8787088</v>
      </c>
      <c r="I11" s="9">
        <f t="shared" ca="1" si="3"/>
        <v>466.59188499844794</v>
      </c>
      <c r="J11" s="9">
        <f t="shared" ca="1" si="4"/>
        <v>1123.4060337984479</v>
      </c>
    </row>
    <row r="12" spans="1:10">
      <c r="A12" s="5" t="s">
        <v>15</v>
      </c>
      <c r="B12" s="18">
        <v>75167948215</v>
      </c>
      <c r="C12" s="10" t="s">
        <v>65</v>
      </c>
      <c r="D12" s="100">
        <v>42740</v>
      </c>
      <c r="E12" s="103">
        <f t="shared" ca="1" si="0"/>
        <v>44914</v>
      </c>
      <c r="F12" s="105">
        <f t="shared" ca="1" si="1"/>
        <v>2174</v>
      </c>
      <c r="G12" s="23">
        <v>279.98899999999998</v>
      </c>
      <c r="H12" s="9">
        <f t="shared" si="2"/>
        <v>5.59978</v>
      </c>
      <c r="I12" s="9">
        <f t="shared" ca="1" si="3"/>
        <v>202.87840546379996</v>
      </c>
      <c r="J12" s="9">
        <f t="shared" ca="1" si="4"/>
        <v>488.46718546379998</v>
      </c>
    </row>
    <row r="13" spans="1:10">
      <c r="A13" s="5" t="s">
        <v>15</v>
      </c>
      <c r="B13" s="18">
        <v>77587855220</v>
      </c>
      <c r="C13" s="10" t="s">
        <v>66</v>
      </c>
      <c r="D13" s="100">
        <v>42740</v>
      </c>
      <c r="E13" s="103">
        <f t="shared" ca="1" si="0"/>
        <v>44914</v>
      </c>
      <c r="F13" s="105">
        <f t="shared" ca="1" si="1"/>
        <v>2174</v>
      </c>
      <c r="G13" s="27">
        <v>279.98899999999998</v>
      </c>
      <c r="H13" s="9">
        <f t="shared" si="2"/>
        <v>5.59978</v>
      </c>
      <c r="I13" s="9">
        <f t="shared" ca="1" si="3"/>
        <v>202.87840546379996</v>
      </c>
      <c r="J13" s="9">
        <f t="shared" ca="1" si="4"/>
        <v>488.46718546379998</v>
      </c>
    </row>
    <row r="14" spans="1:10">
      <c r="A14" s="5" t="s">
        <v>15</v>
      </c>
      <c r="B14" s="18">
        <v>41364945720</v>
      </c>
      <c r="C14" s="10" t="s">
        <v>68</v>
      </c>
      <c r="D14" s="100">
        <v>42740</v>
      </c>
      <c r="E14" s="103">
        <f t="shared" ca="1" si="0"/>
        <v>44914</v>
      </c>
      <c r="F14" s="105">
        <f t="shared" ca="1" si="1"/>
        <v>2174</v>
      </c>
      <c r="G14" s="22">
        <v>1397.69724</v>
      </c>
      <c r="H14" s="9">
        <f t="shared" si="2"/>
        <v>27.953944799999999</v>
      </c>
      <c r="I14" s="9">
        <f t="shared" ca="1" si="3"/>
        <v>1012.7633134600079</v>
      </c>
      <c r="J14" s="9">
        <f t="shared" ca="1" si="4"/>
        <v>2438.4144982600078</v>
      </c>
    </row>
    <row r="15" spans="1:10">
      <c r="A15" s="5" t="s">
        <v>15</v>
      </c>
      <c r="B15" s="18">
        <v>7145845253</v>
      </c>
      <c r="C15" s="10" t="s">
        <v>72</v>
      </c>
      <c r="D15" s="100">
        <v>42740</v>
      </c>
      <c r="E15" s="103">
        <f t="shared" ca="1" si="0"/>
        <v>44914</v>
      </c>
      <c r="F15" s="105">
        <f t="shared" ca="1" si="1"/>
        <v>2174</v>
      </c>
      <c r="G15" s="28">
        <v>767.25</v>
      </c>
      <c r="H15" s="9">
        <f t="shared" si="2"/>
        <v>15.345000000000001</v>
      </c>
      <c r="I15" s="9">
        <f t="shared" ca="1" si="3"/>
        <v>555.94489994999992</v>
      </c>
      <c r="J15" s="9">
        <f t="shared" ca="1" si="4"/>
        <v>1338.5398999499998</v>
      </c>
    </row>
    <row r="16" spans="1:10">
      <c r="A16" s="5" t="s">
        <v>15</v>
      </c>
      <c r="B16" s="18">
        <v>76895033220</v>
      </c>
      <c r="C16" s="10" t="s">
        <v>75</v>
      </c>
      <c r="D16" s="100">
        <v>42740</v>
      </c>
      <c r="E16" s="103">
        <f t="shared" ca="1" si="0"/>
        <v>44914</v>
      </c>
      <c r="F16" s="105">
        <f t="shared" ca="1" si="1"/>
        <v>2174</v>
      </c>
      <c r="G16" s="30">
        <v>321.96771999999999</v>
      </c>
      <c r="H16" s="9">
        <f t="shared" si="2"/>
        <v>6.4393544</v>
      </c>
      <c r="I16" s="9">
        <f t="shared" ca="1" si="3"/>
        <v>233.29594249922397</v>
      </c>
      <c r="J16" s="9">
        <f t="shared" ca="1" si="4"/>
        <v>561.70301689922394</v>
      </c>
    </row>
    <row r="17" spans="1:10">
      <c r="A17" s="5" t="s">
        <v>15</v>
      </c>
      <c r="B17" s="18">
        <v>37067648220</v>
      </c>
      <c r="C17" s="10" t="s">
        <v>76</v>
      </c>
      <c r="D17" s="100">
        <v>42740</v>
      </c>
      <c r="E17" s="103">
        <f t="shared" ca="1" si="0"/>
        <v>44914</v>
      </c>
      <c r="F17" s="105">
        <f t="shared" ca="1" si="1"/>
        <v>2174</v>
      </c>
      <c r="G17" s="30">
        <v>643.93543999999997</v>
      </c>
      <c r="H17" s="9">
        <f t="shared" si="2"/>
        <v>12.8787088</v>
      </c>
      <c r="I17" s="9">
        <f t="shared" ca="1" si="3"/>
        <v>466.59188499844794</v>
      </c>
      <c r="J17" s="9">
        <f t="shared" ca="1" si="4"/>
        <v>1123.4060337984479</v>
      </c>
    </row>
    <row r="18" spans="1:10">
      <c r="A18" s="5" t="s">
        <v>15</v>
      </c>
      <c r="B18" s="18">
        <v>59904097291</v>
      </c>
      <c r="C18" s="10" t="s">
        <v>85</v>
      </c>
      <c r="D18" s="100">
        <v>42740</v>
      </c>
      <c r="E18" s="103">
        <f t="shared" ca="1" si="0"/>
        <v>44914</v>
      </c>
      <c r="F18" s="105">
        <f t="shared" ca="1" si="1"/>
        <v>2174</v>
      </c>
      <c r="G18" s="30">
        <v>321.96771999999999</v>
      </c>
      <c r="H18" s="9">
        <f t="shared" si="2"/>
        <v>6.4393544</v>
      </c>
      <c r="I18" s="9">
        <f t="shared" ca="1" si="3"/>
        <v>233.29594249922397</v>
      </c>
      <c r="J18" s="9">
        <f t="shared" ca="1" si="4"/>
        <v>561.70301689922394</v>
      </c>
    </row>
    <row r="19" spans="1:10">
      <c r="A19" s="5" t="s">
        <v>15</v>
      </c>
      <c r="B19" s="6">
        <v>1226050204</v>
      </c>
      <c r="C19" s="35" t="s">
        <v>101</v>
      </c>
      <c r="D19" s="100">
        <v>42740</v>
      </c>
      <c r="E19" s="103">
        <f t="shared" ca="1" si="0"/>
        <v>44914</v>
      </c>
      <c r="F19" s="105">
        <f t="shared" ca="1" si="1"/>
        <v>2174</v>
      </c>
      <c r="G19" s="9">
        <v>215.56</v>
      </c>
      <c r="H19" s="9">
        <f t="shared" si="2"/>
        <v>4.3112000000000004</v>
      </c>
      <c r="I19" s="9">
        <f t="shared" ca="1" si="3"/>
        <v>156.193525752</v>
      </c>
      <c r="J19" s="9">
        <f t="shared" ca="1" si="4"/>
        <v>376.06472575200002</v>
      </c>
    </row>
    <row r="20" spans="1:10">
      <c r="A20" s="5" t="s">
        <v>6</v>
      </c>
      <c r="B20" s="6">
        <v>37816780249</v>
      </c>
      <c r="C20" s="7" t="s">
        <v>8</v>
      </c>
      <c r="D20" s="103">
        <v>42740</v>
      </c>
      <c r="E20" s="103">
        <f t="shared" ca="1" si="0"/>
        <v>44914</v>
      </c>
      <c r="F20" s="105">
        <f t="shared" ca="1" si="1"/>
        <v>2174</v>
      </c>
      <c r="G20" s="9">
        <v>92.65</v>
      </c>
      <c r="H20" s="9">
        <f t="shared" si="2"/>
        <v>1.8530000000000002</v>
      </c>
      <c r="I20" s="9">
        <f t="shared" ca="1" si="3"/>
        <v>67.13365263</v>
      </c>
      <c r="J20" s="9">
        <f t="shared" ca="1" si="4"/>
        <v>161.63665263000001</v>
      </c>
    </row>
    <row r="21" spans="1:10">
      <c r="A21" s="5" t="s">
        <v>6</v>
      </c>
      <c r="B21" s="6">
        <v>32719701220</v>
      </c>
      <c r="C21" s="7" t="s">
        <v>14</v>
      </c>
      <c r="D21" s="100">
        <v>42771</v>
      </c>
      <c r="E21" s="103">
        <f t="shared" ca="1" si="0"/>
        <v>44914</v>
      </c>
      <c r="F21" s="105">
        <f t="shared" ca="1" si="1"/>
        <v>2143</v>
      </c>
      <c r="G21" s="9">
        <v>143.91999999999999</v>
      </c>
      <c r="H21" s="9">
        <f t="shared" si="2"/>
        <v>2.8783999999999996</v>
      </c>
      <c r="I21" s="9">
        <f t="shared" ca="1" si="3"/>
        <v>102.79657264799998</v>
      </c>
      <c r="J21" s="9">
        <f t="shared" ca="1" si="4"/>
        <v>249.59497264799995</v>
      </c>
    </row>
    <row r="22" spans="1:10">
      <c r="A22" s="5" t="s">
        <v>15</v>
      </c>
      <c r="B22" s="6">
        <v>80335330215</v>
      </c>
      <c r="C22" s="10" t="s">
        <v>18</v>
      </c>
      <c r="D22" s="100">
        <v>42771</v>
      </c>
      <c r="E22" s="103">
        <f t="shared" ca="1" si="0"/>
        <v>44914</v>
      </c>
      <c r="F22" s="105">
        <f t="shared" ca="1" si="1"/>
        <v>2143</v>
      </c>
      <c r="G22" s="9">
        <v>321.96771999999999</v>
      </c>
      <c r="H22" s="9">
        <f t="shared" si="2"/>
        <v>6.4393544</v>
      </c>
      <c r="I22" s="9">
        <f t="shared" ca="1" si="3"/>
        <v>229.96927542586795</v>
      </c>
      <c r="J22" s="9">
        <f t="shared" ca="1" si="4"/>
        <v>558.37634982586792</v>
      </c>
    </row>
    <row r="23" spans="1:10">
      <c r="A23" s="5" t="s">
        <v>15</v>
      </c>
      <c r="B23" s="6">
        <v>67120342215</v>
      </c>
      <c r="C23" s="10" t="s">
        <v>32</v>
      </c>
      <c r="D23" s="100">
        <v>42771</v>
      </c>
      <c r="E23" s="103">
        <f t="shared" ca="1" si="0"/>
        <v>44914</v>
      </c>
      <c r="F23" s="105">
        <f t="shared" ca="1" si="1"/>
        <v>2143</v>
      </c>
      <c r="G23" s="9">
        <v>643.93543999999997</v>
      </c>
      <c r="H23" s="9">
        <f t="shared" si="2"/>
        <v>12.8787088</v>
      </c>
      <c r="I23" s="9">
        <f t="shared" ca="1" si="3"/>
        <v>459.9385508517359</v>
      </c>
      <c r="J23" s="9">
        <f t="shared" ca="1" si="4"/>
        <v>1116.7526996517358</v>
      </c>
    </row>
    <row r="24" spans="1:10">
      <c r="A24" s="5" t="s">
        <v>15</v>
      </c>
      <c r="B24" s="20">
        <v>21067252215</v>
      </c>
      <c r="C24" s="21" t="s">
        <v>40</v>
      </c>
      <c r="D24" s="100">
        <v>42771</v>
      </c>
      <c r="E24" s="103">
        <f t="shared" ca="1" si="0"/>
        <v>44914</v>
      </c>
      <c r="F24" s="105">
        <f t="shared" ca="1" si="1"/>
        <v>2143</v>
      </c>
      <c r="G24" s="23">
        <v>64.427159999999844</v>
      </c>
      <c r="H24" s="9">
        <f t="shared" si="2"/>
        <v>1.288543199999997</v>
      </c>
      <c r="I24" s="9">
        <f t="shared" ca="1" si="3"/>
        <v>46.017865713203882</v>
      </c>
      <c r="J24" s="9">
        <f t="shared" ca="1" si="4"/>
        <v>111.73356891320373</v>
      </c>
    </row>
    <row r="25" spans="1:10">
      <c r="A25" s="5" t="s">
        <v>15</v>
      </c>
      <c r="B25" s="20">
        <v>42572932253</v>
      </c>
      <c r="C25" s="21" t="s">
        <v>44</v>
      </c>
      <c r="D25" s="100">
        <v>42771</v>
      </c>
      <c r="E25" s="103">
        <f t="shared" ca="1" si="0"/>
        <v>44914</v>
      </c>
      <c r="F25" s="105">
        <f t="shared" ca="1" si="1"/>
        <v>2143</v>
      </c>
      <c r="G25" s="23">
        <v>559.97799999999995</v>
      </c>
      <c r="H25" s="9">
        <f t="shared" si="2"/>
        <v>11.19956</v>
      </c>
      <c r="I25" s="9">
        <f t="shared" ca="1" si="3"/>
        <v>399.97095023819992</v>
      </c>
      <c r="J25" s="9">
        <f t="shared" ca="1" si="4"/>
        <v>971.14851023819983</v>
      </c>
    </row>
    <row r="26" spans="1:10">
      <c r="A26" s="5" t="s">
        <v>15</v>
      </c>
      <c r="B26" s="20">
        <v>70863776272</v>
      </c>
      <c r="C26" s="21" t="s">
        <v>47</v>
      </c>
      <c r="D26" s="100">
        <v>42771</v>
      </c>
      <c r="E26" s="103">
        <f t="shared" ca="1" si="0"/>
        <v>44914</v>
      </c>
      <c r="F26" s="105">
        <f t="shared" ca="1" si="1"/>
        <v>2143</v>
      </c>
      <c r="G26" s="22">
        <v>973.64171999999985</v>
      </c>
      <c r="H26" s="9">
        <f t="shared" si="2"/>
        <v>19.472834399999996</v>
      </c>
      <c r="I26" s="9">
        <f t="shared" ca="1" si="3"/>
        <v>695.43518484646779</v>
      </c>
      <c r="J26" s="9">
        <f t="shared" ca="1" si="4"/>
        <v>1688.5497392464677</v>
      </c>
    </row>
    <row r="27" spans="1:10">
      <c r="A27" s="5" t="s">
        <v>15</v>
      </c>
      <c r="B27" s="18">
        <v>39519287</v>
      </c>
      <c r="C27" s="10" t="s">
        <v>50</v>
      </c>
      <c r="D27" s="100">
        <v>42771</v>
      </c>
      <c r="E27" s="103">
        <f t="shared" ca="1" si="0"/>
        <v>44914</v>
      </c>
      <c r="F27" s="105">
        <f t="shared" ca="1" si="1"/>
        <v>2143</v>
      </c>
      <c r="G27" s="22">
        <v>1008.71068</v>
      </c>
      <c r="H27" s="9">
        <f t="shared" si="2"/>
        <v>20.174213600000002</v>
      </c>
      <c r="I27" s="9">
        <f t="shared" ca="1" si="3"/>
        <v>720.48360684709189</v>
      </c>
      <c r="J27" s="9">
        <f t="shared" ca="1" si="4"/>
        <v>1749.3685004470917</v>
      </c>
    </row>
    <row r="28" spans="1:10">
      <c r="A28" s="5" t="s">
        <v>15</v>
      </c>
      <c r="B28" s="18">
        <v>17020468268</v>
      </c>
      <c r="C28" s="10" t="s">
        <v>54</v>
      </c>
      <c r="D28" s="100">
        <v>42771</v>
      </c>
      <c r="E28" s="103">
        <f t="shared" ca="1" si="0"/>
        <v>44914</v>
      </c>
      <c r="F28" s="105">
        <f t="shared" ca="1" si="1"/>
        <v>2143</v>
      </c>
      <c r="G28" s="22">
        <v>321.96771999999999</v>
      </c>
      <c r="H28" s="9">
        <f t="shared" si="2"/>
        <v>6.4393544</v>
      </c>
      <c r="I28" s="9">
        <f t="shared" ca="1" si="3"/>
        <v>229.96927542586795</v>
      </c>
      <c r="J28" s="9">
        <f t="shared" ca="1" si="4"/>
        <v>558.37634982586792</v>
      </c>
    </row>
    <row r="29" spans="1:10">
      <c r="A29" s="5" t="s">
        <v>15</v>
      </c>
      <c r="B29" s="18">
        <v>18724990230</v>
      </c>
      <c r="C29" s="10" t="s">
        <v>59</v>
      </c>
      <c r="D29" s="100">
        <v>42771</v>
      </c>
      <c r="E29" s="103">
        <f t="shared" ca="1" si="0"/>
        <v>44914</v>
      </c>
      <c r="F29" s="105">
        <f t="shared" ca="1" si="1"/>
        <v>2143</v>
      </c>
      <c r="G29" s="22">
        <v>321.96771999999999</v>
      </c>
      <c r="H29" s="9">
        <f t="shared" si="2"/>
        <v>6.4393544</v>
      </c>
      <c r="I29" s="9">
        <f t="shared" ca="1" si="3"/>
        <v>229.96927542586795</v>
      </c>
      <c r="J29" s="9">
        <f t="shared" ca="1" si="4"/>
        <v>558.37634982586792</v>
      </c>
    </row>
    <row r="30" spans="1:10">
      <c r="A30" s="5" t="s">
        <v>15</v>
      </c>
      <c r="B30" s="18">
        <v>10867449268</v>
      </c>
      <c r="C30" s="10" t="s">
        <v>60</v>
      </c>
      <c r="D30" s="100">
        <v>42771</v>
      </c>
      <c r="E30" s="103">
        <f t="shared" ca="1" si="0"/>
        <v>44914</v>
      </c>
      <c r="F30" s="105">
        <f t="shared" ca="1" si="1"/>
        <v>2143</v>
      </c>
      <c r="G30" s="23">
        <v>487.27151999999995</v>
      </c>
      <c r="H30" s="9">
        <f t="shared" si="2"/>
        <v>9.7454304</v>
      </c>
      <c r="I30" s="9">
        <f t="shared" ca="1" si="3"/>
        <v>348.03948169108793</v>
      </c>
      <c r="J30" s="9">
        <f t="shared" ca="1" si="4"/>
        <v>845.0564320910878</v>
      </c>
    </row>
    <row r="31" spans="1:10">
      <c r="A31" s="5" t="s">
        <v>15</v>
      </c>
      <c r="B31" s="18">
        <v>21276900287</v>
      </c>
      <c r="C31" s="10" t="s">
        <v>61</v>
      </c>
      <c r="D31" s="100">
        <v>42771</v>
      </c>
      <c r="E31" s="103">
        <f t="shared" ca="1" si="0"/>
        <v>44914</v>
      </c>
      <c r="F31" s="105">
        <f t="shared" ca="1" si="1"/>
        <v>2143</v>
      </c>
      <c r="G31" s="22">
        <v>487.27151999999995</v>
      </c>
      <c r="H31" s="9">
        <f t="shared" si="2"/>
        <v>9.7454304</v>
      </c>
      <c r="I31" s="9">
        <f t="shared" ca="1" si="3"/>
        <v>348.03948169108793</v>
      </c>
      <c r="J31" s="9">
        <f t="shared" ca="1" si="4"/>
        <v>845.0564320910878</v>
      </c>
    </row>
    <row r="32" spans="1:10">
      <c r="A32" s="5" t="s">
        <v>15</v>
      </c>
      <c r="B32" s="18">
        <v>15895491200</v>
      </c>
      <c r="C32" s="10" t="s">
        <v>62</v>
      </c>
      <c r="D32" s="100">
        <v>42771</v>
      </c>
      <c r="E32" s="103">
        <f t="shared" ca="1" si="0"/>
        <v>44914</v>
      </c>
      <c r="F32" s="105">
        <f t="shared" ca="1" si="1"/>
        <v>2143</v>
      </c>
      <c r="G32" s="22">
        <v>725.77907999999991</v>
      </c>
      <c r="H32" s="9">
        <f t="shared" si="2"/>
        <v>14.515581599999999</v>
      </c>
      <c r="I32" s="9">
        <f t="shared" ca="1" si="3"/>
        <v>518.3963446610519</v>
      </c>
      <c r="J32" s="9">
        <f t="shared" ca="1" si="4"/>
        <v>1258.6910062610518</v>
      </c>
    </row>
    <row r="33" spans="1:10">
      <c r="A33" s="5" t="s">
        <v>15</v>
      </c>
      <c r="B33" s="18">
        <v>77587855220</v>
      </c>
      <c r="C33" s="10" t="s">
        <v>66</v>
      </c>
      <c r="D33" s="100">
        <v>42771</v>
      </c>
      <c r="E33" s="103">
        <f t="shared" ca="1" si="0"/>
        <v>44914</v>
      </c>
      <c r="F33" s="105">
        <f t="shared" ca="1" si="1"/>
        <v>2143</v>
      </c>
      <c r="G33" s="27">
        <v>279.98899999999998</v>
      </c>
      <c r="H33" s="9">
        <f t="shared" si="2"/>
        <v>5.59978</v>
      </c>
      <c r="I33" s="9">
        <f t="shared" ca="1" si="3"/>
        <v>199.98547511909996</v>
      </c>
      <c r="J33" s="9">
        <f t="shared" ca="1" si="4"/>
        <v>485.57425511909992</v>
      </c>
    </row>
    <row r="34" spans="1:10">
      <c r="A34" s="5" t="s">
        <v>15</v>
      </c>
      <c r="B34" s="18">
        <v>41364945720</v>
      </c>
      <c r="C34" s="10" t="s">
        <v>68</v>
      </c>
      <c r="D34" s="100">
        <v>42771</v>
      </c>
      <c r="E34" s="103">
        <f t="shared" ref="E34:E65" ca="1" si="5">TODAY()</f>
        <v>44914</v>
      </c>
      <c r="F34" s="105">
        <f t="shared" ref="F34:F65" ca="1" si="6">DATEDIF(D:D,E:E,"D")</f>
        <v>2143</v>
      </c>
      <c r="G34" s="22">
        <v>1397.69724</v>
      </c>
      <c r="H34" s="9">
        <f t="shared" ref="H34:H65" si="7">G34*2%</f>
        <v>27.953944799999999</v>
      </c>
      <c r="I34" s="9">
        <f t="shared" ref="I34:I65" ca="1" si="8">F34*0.03333%*G34</f>
        <v>998.32188626715583</v>
      </c>
      <c r="J34" s="9">
        <f t="shared" ref="J34:J65" ca="1" si="9">SUM(G34:I34)</f>
        <v>2423.9730710671556</v>
      </c>
    </row>
    <row r="35" spans="1:10">
      <c r="A35" s="5" t="s">
        <v>15</v>
      </c>
      <c r="B35" s="18">
        <v>7145845253</v>
      </c>
      <c r="C35" s="10" t="s">
        <v>72</v>
      </c>
      <c r="D35" s="100">
        <v>42771</v>
      </c>
      <c r="E35" s="103">
        <f t="shared" ca="1" si="5"/>
        <v>44914</v>
      </c>
      <c r="F35" s="105">
        <f t="shared" ca="1" si="6"/>
        <v>2143</v>
      </c>
      <c r="G35" s="28">
        <v>767.25</v>
      </c>
      <c r="H35" s="9">
        <f t="shared" si="7"/>
        <v>15.345000000000001</v>
      </c>
      <c r="I35" s="9">
        <f t="shared" ca="1" si="8"/>
        <v>548.01744277499995</v>
      </c>
      <c r="J35" s="9">
        <f t="shared" ca="1" si="9"/>
        <v>1330.6124427750001</v>
      </c>
    </row>
    <row r="36" spans="1:10">
      <c r="A36" s="5" t="s">
        <v>15</v>
      </c>
      <c r="B36" s="18">
        <v>73841943268</v>
      </c>
      <c r="C36" s="10" t="s">
        <v>79</v>
      </c>
      <c r="D36" s="100">
        <v>42771</v>
      </c>
      <c r="E36" s="103">
        <f t="shared" ca="1" si="5"/>
        <v>44914</v>
      </c>
      <c r="F36" s="105">
        <f t="shared" ca="1" si="6"/>
        <v>2143</v>
      </c>
      <c r="G36" s="30">
        <v>321.96771999999999</v>
      </c>
      <c r="H36" s="9">
        <f t="shared" si="7"/>
        <v>6.4393544</v>
      </c>
      <c r="I36" s="9">
        <f t="shared" ca="1" si="8"/>
        <v>229.96927542586795</v>
      </c>
      <c r="J36" s="9">
        <f t="shared" ca="1" si="9"/>
        <v>558.37634982586792</v>
      </c>
    </row>
    <row r="37" spans="1:10">
      <c r="A37" s="5" t="s">
        <v>15</v>
      </c>
      <c r="B37" s="18">
        <v>72774134234</v>
      </c>
      <c r="C37" s="10" t="s">
        <v>81</v>
      </c>
      <c r="D37" s="100">
        <v>42771</v>
      </c>
      <c r="E37" s="103">
        <f t="shared" ca="1" si="5"/>
        <v>44914</v>
      </c>
      <c r="F37" s="105">
        <f t="shared" ca="1" si="6"/>
        <v>2143</v>
      </c>
      <c r="G37" s="30">
        <v>321.96771999999999</v>
      </c>
      <c r="H37" s="9">
        <f t="shared" si="7"/>
        <v>6.4393544</v>
      </c>
      <c r="I37" s="9">
        <f t="shared" ca="1" si="8"/>
        <v>229.96927542586795</v>
      </c>
      <c r="J37" s="9">
        <f t="shared" ca="1" si="9"/>
        <v>558.37634982586792</v>
      </c>
    </row>
    <row r="38" spans="1:10">
      <c r="A38" s="5" t="s">
        <v>15</v>
      </c>
      <c r="B38" s="18">
        <v>59904097291</v>
      </c>
      <c r="C38" s="10" t="s">
        <v>85</v>
      </c>
      <c r="D38" s="100">
        <v>42771</v>
      </c>
      <c r="E38" s="103">
        <f t="shared" ca="1" si="5"/>
        <v>44914</v>
      </c>
      <c r="F38" s="105">
        <f t="shared" ca="1" si="6"/>
        <v>2143</v>
      </c>
      <c r="G38" s="30">
        <v>321.96771999999999</v>
      </c>
      <c r="H38" s="9">
        <f t="shared" si="7"/>
        <v>6.4393544</v>
      </c>
      <c r="I38" s="9">
        <f t="shared" ca="1" si="8"/>
        <v>229.96927542586795</v>
      </c>
      <c r="J38" s="9">
        <f t="shared" ca="1" si="9"/>
        <v>558.37634982586792</v>
      </c>
    </row>
    <row r="39" spans="1:10">
      <c r="A39" s="5" t="s">
        <v>15</v>
      </c>
      <c r="B39" s="6">
        <v>1226050204</v>
      </c>
      <c r="C39" s="35" t="s">
        <v>101</v>
      </c>
      <c r="D39" s="100">
        <v>42771</v>
      </c>
      <c r="E39" s="103">
        <f t="shared" ca="1" si="5"/>
        <v>44914</v>
      </c>
      <c r="F39" s="105">
        <f t="shared" ca="1" si="6"/>
        <v>2143</v>
      </c>
      <c r="G39" s="9">
        <v>215.56</v>
      </c>
      <c r="H39" s="9">
        <f t="shared" si="7"/>
        <v>4.3112000000000004</v>
      </c>
      <c r="I39" s="9">
        <f t="shared" ca="1" si="8"/>
        <v>153.96629516399997</v>
      </c>
      <c r="J39" s="9">
        <f t="shared" ca="1" si="9"/>
        <v>373.83749516399996</v>
      </c>
    </row>
    <row r="40" spans="1:10">
      <c r="A40" s="5" t="s">
        <v>6</v>
      </c>
      <c r="B40" s="6">
        <v>37816780249</v>
      </c>
      <c r="C40" s="7" t="s">
        <v>8</v>
      </c>
      <c r="D40" s="100">
        <v>42771</v>
      </c>
      <c r="E40" s="103">
        <f t="shared" ca="1" si="5"/>
        <v>44914</v>
      </c>
      <c r="F40" s="105">
        <f t="shared" ca="1" si="6"/>
        <v>2143</v>
      </c>
      <c r="G40" s="9">
        <v>287.83999999999997</v>
      </c>
      <c r="H40" s="9">
        <f t="shared" si="7"/>
        <v>5.7567999999999993</v>
      </c>
      <c r="I40" s="9">
        <f t="shared" ca="1" si="8"/>
        <v>205.59314529599996</v>
      </c>
      <c r="J40" s="9">
        <f t="shared" ca="1" si="9"/>
        <v>499.18994529599991</v>
      </c>
    </row>
    <row r="41" spans="1:10">
      <c r="A41" s="5" t="s">
        <v>6</v>
      </c>
      <c r="B41" s="6">
        <v>32719701220</v>
      </c>
      <c r="C41" s="7" t="s">
        <v>14</v>
      </c>
      <c r="D41" s="100">
        <v>42799</v>
      </c>
      <c r="E41" s="103">
        <f t="shared" ca="1" si="5"/>
        <v>44914</v>
      </c>
      <c r="F41" s="105">
        <f t="shared" ca="1" si="6"/>
        <v>2115</v>
      </c>
      <c r="G41" s="9">
        <v>143.91999999999999</v>
      </c>
      <c r="H41" s="9">
        <f t="shared" si="7"/>
        <v>2.8783999999999996</v>
      </c>
      <c r="I41" s="9">
        <f t="shared" ca="1" si="8"/>
        <v>101.45345363999999</v>
      </c>
      <c r="J41" s="9">
        <f t="shared" ca="1" si="9"/>
        <v>248.25185363999998</v>
      </c>
    </row>
    <row r="42" spans="1:10">
      <c r="A42" s="5" t="s">
        <v>15</v>
      </c>
      <c r="B42" s="6">
        <v>77011961291</v>
      </c>
      <c r="C42" s="10" t="s">
        <v>20</v>
      </c>
      <c r="D42" s="100">
        <v>42799</v>
      </c>
      <c r="E42" s="103">
        <f t="shared" ca="1" si="5"/>
        <v>44914</v>
      </c>
      <c r="F42" s="105">
        <f t="shared" ca="1" si="6"/>
        <v>2115</v>
      </c>
      <c r="G42" s="9">
        <v>331.97</v>
      </c>
      <c r="H42" s="9">
        <f t="shared" si="7"/>
        <v>6.6394000000000011</v>
      </c>
      <c r="I42" s="9">
        <f t="shared" ca="1" si="8"/>
        <v>234.015446115</v>
      </c>
      <c r="J42" s="9">
        <f t="shared" ca="1" si="9"/>
        <v>572.62484611500008</v>
      </c>
    </row>
    <row r="43" spans="1:10">
      <c r="A43" s="5" t="s">
        <v>15</v>
      </c>
      <c r="B43" s="20">
        <v>21067252215</v>
      </c>
      <c r="C43" s="21" t="s">
        <v>40</v>
      </c>
      <c r="D43" s="100">
        <v>42799</v>
      </c>
      <c r="E43" s="103">
        <f t="shared" ca="1" si="5"/>
        <v>44914</v>
      </c>
      <c r="F43" s="105">
        <f t="shared" ca="1" si="6"/>
        <v>2115</v>
      </c>
      <c r="G43" s="23">
        <v>1055.5271599999999</v>
      </c>
      <c r="H43" s="9">
        <f t="shared" si="7"/>
        <v>21.110543199999999</v>
      </c>
      <c r="I43" s="9">
        <f t="shared" ca="1" si="8"/>
        <v>744.0722331352199</v>
      </c>
      <c r="J43" s="9">
        <f t="shared" ca="1" si="9"/>
        <v>1820.7099363352197</v>
      </c>
    </row>
    <row r="44" spans="1:10">
      <c r="A44" s="5" t="s">
        <v>15</v>
      </c>
      <c r="B44" s="20">
        <v>42572932253</v>
      </c>
      <c r="C44" s="21" t="s">
        <v>44</v>
      </c>
      <c r="D44" s="100">
        <v>42799</v>
      </c>
      <c r="E44" s="103">
        <f t="shared" ca="1" si="5"/>
        <v>44914</v>
      </c>
      <c r="F44" s="105">
        <f t="shared" ca="1" si="6"/>
        <v>2115</v>
      </c>
      <c r="G44" s="23">
        <v>559.97799999999995</v>
      </c>
      <c r="H44" s="9">
        <f t="shared" si="7"/>
        <v>11.19956</v>
      </c>
      <c r="I44" s="9">
        <f t="shared" ca="1" si="8"/>
        <v>394.74501155099995</v>
      </c>
      <c r="J44" s="9">
        <f t="shared" ca="1" si="9"/>
        <v>965.92257155099992</v>
      </c>
    </row>
    <row r="45" spans="1:10">
      <c r="A45" s="5" t="s">
        <v>15</v>
      </c>
      <c r="B45" s="20">
        <v>11599944200</v>
      </c>
      <c r="C45" s="21" t="s">
        <v>45</v>
      </c>
      <c r="D45" s="100">
        <v>42799</v>
      </c>
      <c r="E45" s="103">
        <f t="shared" ca="1" si="5"/>
        <v>44914</v>
      </c>
      <c r="F45" s="105">
        <f t="shared" ca="1" si="6"/>
        <v>2115</v>
      </c>
      <c r="G45" s="23">
        <v>561.94639999999993</v>
      </c>
      <c r="H45" s="9">
        <f t="shared" si="7"/>
        <v>11.238928</v>
      </c>
      <c r="I45" s="9">
        <f t="shared" ca="1" si="8"/>
        <v>396.13259477879996</v>
      </c>
      <c r="J45" s="9">
        <f t="shared" ca="1" si="9"/>
        <v>969.31792277879981</v>
      </c>
    </row>
    <row r="46" spans="1:10">
      <c r="A46" s="5" t="s">
        <v>15</v>
      </c>
      <c r="B46" s="20">
        <v>70863776272</v>
      </c>
      <c r="C46" s="21" t="s">
        <v>47</v>
      </c>
      <c r="D46" s="100">
        <v>42799</v>
      </c>
      <c r="E46" s="103">
        <f t="shared" ca="1" si="5"/>
        <v>44914</v>
      </c>
      <c r="F46" s="105">
        <f t="shared" ca="1" si="6"/>
        <v>2115</v>
      </c>
      <c r="G46" s="22">
        <v>973.64171999999985</v>
      </c>
      <c r="H46" s="9">
        <f t="shared" si="7"/>
        <v>19.472834399999996</v>
      </c>
      <c r="I46" s="9">
        <f t="shared" ca="1" si="8"/>
        <v>686.34877085873984</v>
      </c>
      <c r="J46" s="9">
        <f t="shared" ca="1" si="9"/>
        <v>1679.4633252587396</v>
      </c>
    </row>
    <row r="47" spans="1:10">
      <c r="A47" s="5" t="s">
        <v>15</v>
      </c>
      <c r="B47" s="18">
        <v>39519287</v>
      </c>
      <c r="C47" s="10" t="s">
        <v>50</v>
      </c>
      <c r="D47" s="100">
        <v>42799</v>
      </c>
      <c r="E47" s="103">
        <f t="shared" ca="1" si="5"/>
        <v>44914</v>
      </c>
      <c r="F47" s="105">
        <f t="shared" ca="1" si="6"/>
        <v>2115</v>
      </c>
      <c r="G47" s="22">
        <v>1008.71068</v>
      </c>
      <c r="H47" s="9">
        <f t="shared" si="7"/>
        <v>20.174213600000002</v>
      </c>
      <c r="I47" s="9">
        <f t="shared" ca="1" si="8"/>
        <v>711.06991529705999</v>
      </c>
      <c r="J47" s="9">
        <f t="shared" ca="1" si="9"/>
        <v>1739.95480889706</v>
      </c>
    </row>
    <row r="48" spans="1:10">
      <c r="A48" s="5" t="s">
        <v>15</v>
      </c>
      <c r="B48" s="18">
        <v>18724990230</v>
      </c>
      <c r="C48" s="10" t="s">
        <v>59</v>
      </c>
      <c r="D48" s="100">
        <v>42799</v>
      </c>
      <c r="E48" s="103">
        <f t="shared" ca="1" si="5"/>
        <v>44914</v>
      </c>
      <c r="F48" s="105">
        <f t="shared" ca="1" si="6"/>
        <v>2115</v>
      </c>
      <c r="G48" s="22">
        <v>321.96771999999999</v>
      </c>
      <c r="H48" s="9">
        <f t="shared" si="7"/>
        <v>6.4393544</v>
      </c>
      <c r="I48" s="9">
        <f t="shared" ca="1" si="8"/>
        <v>226.96454387573999</v>
      </c>
      <c r="J48" s="9">
        <f t="shared" ca="1" si="9"/>
        <v>555.37161827574005</v>
      </c>
    </row>
    <row r="49" spans="1:10">
      <c r="A49" s="5" t="s">
        <v>15</v>
      </c>
      <c r="B49" s="18">
        <v>10867449268</v>
      </c>
      <c r="C49" s="10" t="s">
        <v>60</v>
      </c>
      <c r="D49" s="100">
        <v>42799</v>
      </c>
      <c r="E49" s="103">
        <f t="shared" ca="1" si="5"/>
        <v>44914</v>
      </c>
      <c r="F49" s="105">
        <f t="shared" ca="1" si="6"/>
        <v>2115</v>
      </c>
      <c r="G49" s="23">
        <v>487.27151999999995</v>
      </c>
      <c r="H49" s="9">
        <f t="shared" si="7"/>
        <v>9.7454304</v>
      </c>
      <c r="I49" s="9">
        <f t="shared" ca="1" si="8"/>
        <v>343.49206895783993</v>
      </c>
      <c r="J49" s="9">
        <f t="shared" ca="1" si="9"/>
        <v>840.50901935783986</v>
      </c>
    </row>
    <row r="50" spans="1:10">
      <c r="A50" s="5" t="s">
        <v>15</v>
      </c>
      <c r="B50" s="18">
        <v>21276900287</v>
      </c>
      <c r="C50" s="10" t="s">
        <v>61</v>
      </c>
      <c r="D50" s="100">
        <v>42799</v>
      </c>
      <c r="E50" s="103">
        <f t="shared" ca="1" si="5"/>
        <v>44914</v>
      </c>
      <c r="F50" s="105">
        <f t="shared" ca="1" si="6"/>
        <v>2115</v>
      </c>
      <c r="G50" s="22">
        <v>487.27151999999995</v>
      </c>
      <c r="H50" s="9">
        <f t="shared" si="7"/>
        <v>9.7454304</v>
      </c>
      <c r="I50" s="9">
        <f t="shared" ca="1" si="8"/>
        <v>343.49206895783993</v>
      </c>
      <c r="J50" s="9">
        <f t="shared" ca="1" si="9"/>
        <v>840.50901935783986</v>
      </c>
    </row>
    <row r="51" spans="1:10">
      <c r="A51" s="5" t="s">
        <v>15</v>
      </c>
      <c r="B51" s="18">
        <v>15895491200</v>
      </c>
      <c r="C51" s="10" t="s">
        <v>62</v>
      </c>
      <c r="D51" s="100">
        <v>42799</v>
      </c>
      <c r="E51" s="103">
        <f t="shared" ca="1" si="5"/>
        <v>44914</v>
      </c>
      <c r="F51" s="105">
        <f t="shared" ca="1" si="6"/>
        <v>2115</v>
      </c>
      <c r="G51" s="22">
        <v>725.77907999999991</v>
      </c>
      <c r="H51" s="9">
        <f t="shared" si="7"/>
        <v>14.515581599999999</v>
      </c>
      <c r="I51" s="9">
        <f t="shared" ca="1" si="8"/>
        <v>511.62308397485992</v>
      </c>
      <c r="J51" s="9">
        <f t="shared" ca="1" si="9"/>
        <v>1251.91774557486</v>
      </c>
    </row>
    <row r="52" spans="1:10">
      <c r="A52" s="5" t="s">
        <v>15</v>
      </c>
      <c r="B52" s="18">
        <v>77587855220</v>
      </c>
      <c r="C52" s="10" t="s">
        <v>66</v>
      </c>
      <c r="D52" s="100">
        <v>42799</v>
      </c>
      <c r="E52" s="103">
        <f t="shared" ca="1" si="5"/>
        <v>44914</v>
      </c>
      <c r="F52" s="105">
        <f t="shared" ca="1" si="6"/>
        <v>2115</v>
      </c>
      <c r="G52" s="27">
        <v>279.98899999999998</v>
      </c>
      <c r="H52" s="9">
        <f t="shared" si="7"/>
        <v>5.59978</v>
      </c>
      <c r="I52" s="9">
        <f t="shared" ca="1" si="8"/>
        <v>197.37250577549997</v>
      </c>
      <c r="J52" s="9">
        <f t="shared" ca="1" si="9"/>
        <v>482.96128577549996</v>
      </c>
    </row>
    <row r="53" spans="1:10">
      <c r="A53" s="5" t="s">
        <v>15</v>
      </c>
      <c r="B53" s="18">
        <v>41364945720</v>
      </c>
      <c r="C53" s="10" t="s">
        <v>68</v>
      </c>
      <c r="D53" s="100">
        <v>42799</v>
      </c>
      <c r="E53" s="103">
        <f t="shared" ca="1" si="5"/>
        <v>44914</v>
      </c>
      <c r="F53" s="105">
        <f t="shared" ca="1" si="6"/>
        <v>2115</v>
      </c>
      <c r="G53" s="22">
        <v>1397.69724</v>
      </c>
      <c r="H53" s="9">
        <f t="shared" si="7"/>
        <v>27.953944799999999</v>
      </c>
      <c r="I53" s="9">
        <f t="shared" ca="1" si="8"/>
        <v>985.27801654457994</v>
      </c>
      <c r="J53" s="9">
        <f t="shared" ca="1" si="9"/>
        <v>2410.9292013445802</v>
      </c>
    </row>
    <row r="54" spans="1:10">
      <c r="A54" s="5" t="s">
        <v>15</v>
      </c>
      <c r="B54" s="18">
        <v>7145845253</v>
      </c>
      <c r="C54" s="10" t="s">
        <v>72</v>
      </c>
      <c r="D54" s="100">
        <v>42799</v>
      </c>
      <c r="E54" s="103">
        <f t="shared" ca="1" si="5"/>
        <v>44914</v>
      </c>
      <c r="F54" s="105">
        <f t="shared" ca="1" si="6"/>
        <v>2115</v>
      </c>
      <c r="G54" s="28">
        <v>767.25</v>
      </c>
      <c r="H54" s="9">
        <f t="shared" si="7"/>
        <v>15.345000000000001</v>
      </c>
      <c r="I54" s="9">
        <f t="shared" ca="1" si="8"/>
        <v>540.85715887499998</v>
      </c>
      <c r="J54" s="9">
        <f t="shared" ca="1" si="9"/>
        <v>1323.4521588749999</v>
      </c>
    </row>
    <row r="55" spans="1:10">
      <c r="A55" s="5" t="s">
        <v>15</v>
      </c>
      <c r="B55" s="18">
        <v>37067648220</v>
      </c>
      <c r="C55" s="10" t="s">
        <v>76</v>
      </c>
      <c r="D55" s="100">
        <v>42799</v>
      </c>
      <c r="E55" s="103">
        <f t="shared" ca="1" si="5"/>
        <v>44914</v>
      </c>
      <c r="F55" s="105">
        <f t="shared" ca="1" si="6"/>
        <v>2115</v>
      </c>
      <c r="G55" s="30">
        <v>643.93543999999997</v>
      </c>
      <c r="H55" s="9">
        <f t="shared" si="7"/>
        <v>12.8787088</v>
      </c>
      <c r="I55" s="9">
        <f t="shared" ca="1" si="8"/>
        <v>453.92908775147998</v>
      </c>
      <c r="J55" s="9">
        <f t="shared" ca="1" si="9"/>
        <v>1110.7432365514801</v>
      </c>
    </row>
    <row r="56" spans="1:10">
      <c r="A56" s="5" t="s">
        <v>15</v>
      </c>
      <c r="B56" s="18">
        <v>73841943268</v>
      </c>
      <c r="C56" s="10" t="s">
        <v>79</v>
      </c>
      <c r="D56" s="100">
        <v>42799</v>
      </c>
      <c r="E56" s="103">
        <f t="shared" ca="1" si="5"/>
        <v>44914</v>
      </c>
      <c r="F56" s="105">
        <f t="shared" ca="1" si="6"/>
        <v>2115</v>
      </c>
      <c r="G56" s="30">
        <v>321.96771999999999</v>
      </c>
      <c r="H56" s="9">
        <f t="shared" si="7"/>
        <v>6.4393544</v>
      </c>
      <c r="I56" s="9">
        <f t="shared" ca="1" si="8"/>
        <v>226.96454387573999</v>
      </c>
      <c r="J56" s="9">
        <f t="shared" ca="1" si="9"/>
        <v>555.37161827574005</v>
      </c>
    </row>
    <row r="57" spans="1:10">
      <c r="A57" s="5" t="s">
        <v>15</v>
      </c>
      <c r="B57" s="18">
        <v>7694652349</v>
      </c>
      <c r="C57" s="10" t="s">
        <v>90</v>
      </c>
      <c r="D57" s="100">
        <v>42799</v>
      </c>
      <c r="E57" s="103">
        <f t="shared" ca="1" si="5"/>
        <v>44914</v>
      </c>
      <c r="F57" s="105">
        <f t="shared" ca="1" si="6"/>
        <v>2115</v>
      </c>
      <c r="G57" s="30">
        <v>321.96771999999999</v>
      </c>
      <c r="H57" s="9">
        <f t="shared" si="7"/>
        <v>6.4393544</v>
      </c>
      <c r="I57" s="9">
        <f t="shared" ca="1" si="8"/>
        <v>226.96454387573999</v>
      </c>
      <c r="J57" s="9">
        <f t="shared" ca="1" si="9"/>
        <v>555.37161827574005</v>
      </c>
    </row>
    <row r="58" spans="1:10">
      <c r="A58" s="5" t="s">
        <v>15</v>
      </c>
      <c r="B58" s="6">
        <v>1226050204</v>
      </c>
      <c r="C58" s="35" t="s">
        <v>101</v>
      </c>
      <c r="D58" s="100">
        <v>42799</v>
      </c>
      <c r="E58" s="103">
        <f t="shared" ca="1" si="5"/>
        <v>44914</v>
      </c>
      <c r="F58" s="105">
        <f t="shared" ca="1" si="6"/>
        <v>2115</v>
      </c>
      <c r="G58" s="9">
        <v>215.56</v>
      </c>
      <c r="H58" s="9">
        <f t="shared" si="7"/>
        <v>4.3112000000000004</v>
      </c>
      <c r="I58" s="9">
        <f t="shared" ca="1" si="8"/>
        <v>151.95460302000001</v>
      </c>
      <c r="J58" s="9">
        <f t="shared" ca="1" si="9"/>
        <v>371.82580302000002</v>
      </c>
    </row>
    <row r="59" spans="1:10">
      <c r="A59" s="5" t="s">
        <v>6</v>
      </c>
      <c r="B59" s="6">
        <v>37816780249</v>
      </c>
      <c r="C59" s="7" t="s">
        <v>8</v>
      </c>
      <c r="D59" s="100">
        <v>42799</v>
      </c>
      <c r="E59" s="103">
        <f t="shared" ca="1" si="5"/>
        <v>44914</v>
      </c>
      <c r="F59" s="105">
        <f t="shared" ca="1" si="6"/>
        <v>2115</v>
      </c>
      <c r="G59" s="9">
        <v>287.83999999999997</v>
      </c>
      <c r="H59" s="9">
        <f t="shared" si="7"/>
        <v>5.7567999999999993</v>
      </c>
      <c r="I59" s="9">
        <f t="shared" ca="1" si="8"/>
        <v>202.90690727999998</v>
      </c>
      <c r="J59" s="9">
        <f t="shared" ca="1" si="9"/>
        <v>496.50370727999996</v>
      </c>
    </row>
    <row r="60" spans="1:10">
      <c r="A60" s="5" t="s">
        <v>6</v>
      </c>
      <c r="B60" s="6">
        <v>37816780249</v>
      </c>
      <c r="C60" s="7" t="s">
        <v>8</v>
      </c>
      <c r="D60" s="100">
        <v>42830</v>
      </c>
      <c r="E60" s="103">
        <f t="shared" ca="1" si="5"/>
        <v>44914</v>
      </c>
      <c r="F60" s="105">
        <f t="shared" ca="1" si="6"/>
        <v>2084</v>
      </c>
      <c r="G60" s="9">
        <v>287.83999999999997</v>
      </c>
      <c r="H60" s="9">
        <f t="shared" si="7"/>
        <v>5.7567999999999993</v>
      </c>
      <c r="I60" s="9">
        <f t="shared" ca="1" si="8"/>
        <v>199.93285804799996</v>
      </c>
      <c r="J60" s="9">
        <f t="shared" ca="1" si="9"/>
        <v>493.52965804799993</v>
      </c>
    </row>
    <row r="61" spans="1:10">
      <c r="A61" s="5" t="s">
        <v>6</v>
      </c>
      <c r="B61" s="6">
        <v>32719701220</v>
      </c>
      <c r="C61" s="7" t="s">
        <v>14</v>
      </c>
      <c r="D61" s="100">
        <v>42830</v>
      </c>
      <c r="E61" s="103">
        <f t="shared" ca="1" si="5"/>
        <v>44914</v>
      </c>
      <c r="F61" s="105">
        <f t="shared" ca="1" si="6"/>
        <v>2084</v>
      </c>
      <c r="G61" s="9">
        <v>143.91999999999999</v>
      </c>
      <c r="H61" s="9">
        <f t="shared" si="7"/>
        <v>2.8783999999999996</v>
      </c>
      <c r="I61" s="9">
        <f t="shared" ca="1" si="8"/>
        <v>99.966429023999979</v>
      </c>
      <c r="J61" s="9">
        <f t="shared" ca="1" si="9"/>
        <v>246.76482902399997</v>
      </c>
    </row>
    <row r="62" spans="1:10">
      <c r="A62" s="5" t="s">
        <v>15</v>
      </c>
      <c r="B62" s="6">
        <v>77011961291</v>
      </c>
      <c r="C62" s="10" t="s">
        <v>20</v>
      </c>
      <c r="D62" s="100">
        <v>42830</v>
      </c>
      <c r="E62" s="103">
        <f t="shared" ca="1" si="5"/>
        <v>44914</v>
      </c>
      <c r="F62" s="105">
        <f t="shared" ca="1" si="6"/>
        <v>2084</v>
      </c>
      <c r="G62" s="9">
        <v>643.93543999999997</v>
      </c>
      <c r="H62" s="9">
        <f t="shared" si="7"/>
        <v>12.8787088</v>
      </c>
      <c r="I62" s="9">
        <f t="shared" ca="1" si="8"/>
        <v>447.27575360476794</v>
      </c>
      <c r="J62" s="9">
        <f t="shared" ca="1" si="9"/>
        <v>1104.0899024047681</v>
      </c>
    </row>
    <row r="63" spans="1:10">
      <c r="A63" s="5" t="s">
        <v>15</v>
      </c>
      <c r="B63" s="20">
        <v>21067252215</v>
      </c>
      <c r="C63" s="21" t="s">
        <v>40</v>
      </c>
      <c r="D63" s="100">
        <v>42830</v>
      </c>
      <c r="E63" s="103">
        <f t="shared" ca="1" si="5"/>
        <v>44914</v>
      </c>
      <c r="F63" s="105">
        <f t="shared" ca="1" si="6"/>
        <v>2084</v>
      </c>
      <c r="G63" s="23">
        <v>1055.5271599999999</v>
      </c>
      <c r="H63" s="9">
        <f t="shared" si="7"/>
        <v>21.110543199999999</v>
      </c>
      <c r="I63" s="9">
        <f t="shared" ca="1" si="8"/>
        <v>733.16620985995178</v>
      </c>
      <c r="J63" s="9">
        <f t="shared" ca="1" si="9"/>
        <v>1809.8039130599516</v>
      </c>
    </row>
    <row r="64" spans="1:10">
      <c r="A64" s="5" t="s">
        <v>15</v>
      </c>
      <c r="B64" s="20">
        <v>42572932253</v>
      </c>
      <c r="C64" s="21" t="s">
        <v>44</v>
      </c>
      <c r="D64" s="100">
        <v>42830</v>
      </c>
      <c r="E64" s="103">
        <f t="shared" ca="1" si="5"/>
        <v>44914</v>
      </c>
      <c r="F64" s="105">
        <f t="shared" ca="1" si="6"/>
        <v>2084</v>
      </c>
      <c r="G64" s="23">
        <v>559.97799999999995</v>
      </c>
      <c r="H64" s="9">
        <f t="shared" si="7"/>
        <v>11.19956</v>
      </c>
      <c r="I64" s="9">
        <f t="shared" ca="1" si="8"/>
        <v>388.95915086159994</v>
      </c>
      <c r="J64" s="9">
        <f t="shared" ca="1" si="9"/>
        <v>960.13671086159991</v>
      </c>
    </row>
    <row r="65" spans="1:10">
      <c r="A65" s="5" t="s">
        <v>15</v>
      </c>
      <c r="B65" s="20">
        <v>11599944200</v>
      </c>
      <c r="C65" s="21" t="s">
        <v>45</v>
      </c>
      <c r="D65" s="100">
        <v>42830</v>
      </c>
      <c r="E65" s="103">
        <f t="shared" ca="1" si="5"/>
        <v>44914</v>
      </c>
      <c r="F65" s="105">
        <f t="shared" ca="1" si="6"/>
        <v>2084</v>
      </c>
      <c r="G65" s="23">
        <v>561.94639999999993</v>
      </c>
      <c r="H65" s="9">
        <f t="shared" si="7"/>
        <v>11.238928</v>
      </c>
      <c r="I65" s="9">
        <f t="shared" ca="1" si="8"/>
        <v>390.3263959900799</v>
      </c>
      <c r="J65" s="9">
        <f t="shared" ca="1" si="9"/>
        <v>963.51172399007987</v>
      </c>
    </row>
    <row r="66" spans="1:10">
      <c r="A66" s="5" t="s">
        <v>15</v>
      </c>
      <c r="B66" s="20">
        <v>25370073287</v>
      </c>
      <c r="C66" s="21" t="s">
        <v>46</v>
      </c>
      <c r="D66" s="100">
        <v>42830</v>
      </c>
      <c r="E66" s="103">
        <f t="shared" ref="E66:E97" ca="1" si="10">TODAY()</f>
        <v>44914</v>
      </c>
      <c r="F66" s="105">
        <f t="shared" ref="F66:F97" ca="1" si="11">DATEDIF(D:D,E:E,"D")</f>
        <v>2084</v>
      </c>
      <c r="G66" s="22">
        <v>321.96771999999999</v>
      </c>
      <c r="H66" s="9">
        <f t="shared" ref="H66:H97" si="12">G66*2%</f>
        <v>6.4393544</v>
      </c>
      <c r="I66" s="9">
        <f t="shared" ref="I66:I97" ca="1" si="13">F66*0.03333%*G66</f>
        <v>223.63787680238397</v>
      </c>
      <c r="J66" s="9">
        <f t="shared" ref="J66:J97" ca="1" si="14">SUM(G66:I66)</f>
        <v>552.04495120238403</v>
      </c>
    </row>
    <row r="67" spans="1:10">
      <c r="A67" s="5" t="s">
        <v>15</v>
      </c>
      <c r="B67" s="20">
        <v>70863776272</v>
      </c>
      <c r="C67" s="21" t="s">
        <v>47</v>
      </c>
      <c r="D67" s="100">
        <v>42830</v>
      </c>
      <c r="E67" s="103">
        <f t="shared" ca="1" si="10"/>
        <v>44914</v>
      </c>
      <c r="F67" s="105">
        <f t="shared" ca="1" si="11"/>
        <v>2084</v>
      </c>
      <c r="G67" s="22">
        <v>973.64171999999985</v>
      </c>
      <c r="H67" s="9">
        <f t="shared" si="12"/>
        <v>19.472834399999996</v>
      </c>
      <c r="I67" s="9">
        <f t="shared" ca="1" si="13"/>
        <v>676.28881251518385</v>
      </c>
      <c r="J67" s="9">
        <f t="shared" ca="1" si="14"/>
        <v>1669.4033669151836</v>
      </c>
    </row>
    <row r="68" spans="1:10">
      <c r="A68" s="5" t="s">
        <v>15</v>
      </c>
      <c r="B68" s="18">
        <v>39519287</v>
      </c>
      <c r="C68" s="10" t="s">
        <v>50</v>
      </c>
      <c r="D68" s="100">
        <v>42830</v>
      </c>
      <c r="E68" s="103">
        <f t="shared" ca="1" si="10"/>
        <v>44914</v>
      </c>
      <c r="F68" s="105">
        <f t="shared" ca="1" si="11"/>
        <v>2084</v>
      </c>
      <c r="G68" s="22">
        <v>1008.71068</v>
      </c>
      <c r="H68" s="9">
        <f t="shared" si="12"/>
        <v>20.174213600000002</v>
      </c>
      <c r="I68" s="9">
        <f t="shared" ca="1" si="13"/>
        <v>700.6476139380959</v>
      </c>
      <c r="J68" s="9">
        <f t="shared" ca="1" si="14"/>
        <v>1729.5325075380958</v>
      </c>
    </row>
    <row r="69" spans="1:10">
      <c r="A69" s="5" t="s">
        <v>15</v>
      </c>
      <c r="B69" s="18">
        <v>18724990230</v>
      </c>
      <c r="C69" s="10" t="s">
        <v>59</v>
      </c>
      <c r="D69" s="100">
        <v>42830</v>
      </c>
      <c r="E69" s="103">
        <f t="shared" ca="1" si="10"/>
        <v>44914</v>
      </c>
      <c r="F69" s="105">
        <f t="shared" ca="1" si="11"/>
        <v>2084</v>
      </c>
      <c r="G69" s="22">
        <v>321.96771999999999</v>
      </c>
      <c r="H69" s="9">
        <f t="shared" si="12"/>
        <v>6.4393544</v>
      </c>
      <c r="I69" s="9">
        <f t="shared" ca="1" si="13"/>
        <v>223.63787680238397</v>
      </c>
      <c r="J69" s="9">
        <f t="shared" ca="1" si="14"/>
        <v>552.04495120238403</v>
      </c>
    </row>
    <row r="70" spans="1:10">
      <c r="A70" s="5" t="s">
        <v>15</v>
      </c>
      <c r="B70" s="18">
        <v>10867449268</v>
      </c>
      <c r="C70" s="10" t="s">
        <v>60</v>
      </c>
      <c r="D70" s="100">
        <v>42830</v>
      </c>
      <c r="E70" s="103">
        <f t="shared" ca="1" si="10"/>
        <v>44914</v>
      </c>
      <c r="F70" s="105">
        <f t="shared" ca="1" si="11"/>
        <v>2084</v>
      </c>
      <c r="G70" s="23">
        <v>487.27151999999995</v>
      </c>
      <c r="H70" s="9">
        <f t="shared" si="12"/>
        <v>9.7454304</v>
      </c>
      <c r="I70" s="9">
        <f t="shared" ca="1" si="13"/>
        <v>338.45743343174394</v>
      </c>
      <c r="J70" s="9">
        <f t="shared" ca="1" si="14"/>
        <v>835.47438383174381</v>
      </c>
    </row>
    <row r="71" spans="1:10">
      <c r="A71" s="5" t="s">
        <v>15</v>
      </c>
      <c r="B71" s="18">
        <v>21276900287</v>
      </c>
      <c r="C71" s="10" t="s">
        <v>61</v>
      </c>
      <c r="D71" s="100">
        <v>42830</v>
      </c>
      <c r="E71" s="103">
        <f t="shared" ca="1" si="10"/>
        <v>44914</v>
      </c>
      <c r="F71" s="105">
        <f t="shared" ca="1" si="11"/>
        <v>2084</v>
      </c>
      <c r="G71" s="22">
        <v>487.27151999999995</v>
      </c>
      <c r="H71" s="9">
        <f t="shared" si="12"/>
        <v>9.7454304</v>
      </c>
      <c r="I71" s="9">
        <f t="shared" ca="1" si="13"/>
        <v>338.45743343174394</v>
      </c>
      <c r="J71" s="9">
        <f t="shared" ca="1" si="14"/>
        <v>835.47438383174381</v>
      </c>
    </row>
    <row r="72" spans="1:10">
      <c r="A72" s="5" t="s">
        <v>15</v>
      </c>
      <c r="B72" s="18">
        <v>15895491200</v>
      </c>
      <c r="C72" s="10" t="s">
        <v>62</v>
      </c>
      <c r="D72" s="100">
        <v>42830</v>
      </c>
      <c r="E72" s="103">
        <f t="shared" ca="1" si="10"/>
        <v>44914</v>
      </c>
      <c r="F72" s="105">
        <f t="shared" ca="1" si="11"/>
        <v>2084</v>
      </c>
      <c r="G72" s="22">
        <v>725.77907999999991</v>
      </c>
      <c r="H72" s="9">
        <f t="shared" si="12"/>
        <v>14.515581599999999</v>
      </c>
      <c r="I72" s="9">
        <f t="shared" ca="1" si="13"/>
        <v>504.12411678657588</v>
      </c>
      <c r="J72" s="9">
        <f t="shared" ca="1" si="14"/>
        <v>1244.4187783865759</v>
      </c>
    </row>
    <row r="73" spans="1:10">
      <c r="A73" s="5" t="s">
        <v>15</v>
      </c>
      <c r="B73" s="18">
        <v>77587855220</v>
      </c>
      <c r="C73" s="10" t="s">
        <v>66</v>
      </c>
      <c r="D73" s="100">
        <v>42830</v>
      </c>
      <c r="E73" s="103">
        <f t="shared" ca="1" si="10"/>
        <v>44914</v>
      </c>
      <c r="F73" s="105">
        <f t="shared" ca="1" si="11"/>
        <v>2084</v>
      </c>
      <c r="G73" s="27">
        <v>279.98899999999998</v>
      </c>
      <c r="H73" s="9">
        <f t="shared" si="12"/>
        <v>5.59978</v>
      </c>
      <c r="I73" s="9">
        <f t="shared" ca="1" si="13"/>
        <v>194.47957543079997</v>
      </c>
      <c r="J73" s="9">
        <f t="shared" ca="1" si="14"/>
        <v>480.06835543079995</v>
      </c>
    </row>
    <row r="74" spans="1:10">
      <c r="A74" s="5" t="s">
        <v>15</v>
      </c>
      <c r="B74" s="18">
        <v>41364945720</v>
      </c>
      <c r="C74" s="10" t="s">
        <v>68</v>
      </c>
      <c r="D74" s="100">
        <v>42830</v>
      </c>
      <c r="E74" s="103">
        <f t="shared" ca="1" si="10"/>
        <v>44914</v>
      </c>
      <c r="F74" s="105">
        <f t="shared" ca="1" si="11"/>
        <v>2084</v>
      </c>
      <c r="G74" s="22">
        <v>1397.69724</v>
      </c>
      <c r="H74" s="9">
        <f t="shared" si="12"/>
        <v>27.953944799999999</v>
      </c>
      <c r="I74" s="9">
        <f t="shared" ca="1" si="13"/>
        <v>970.83658935172787</v>
      </c>
      <c r="J74" s="9">
        <f t="shared" ca="1" si="14"/>
        <v>2396.487774151728</v>
      </c>
    </row>
    <row r="75" spans="1:10">
      <c r="A75" s="5" t="s">
        <v>15</v>
      </c>
      <c r="B75" s="18">
        <v>7145845253</v>
      </c>
      <c r="C75" s="10" t="s">
        <v>72</v>
      </c>
      <c r="D75" s="100">
        <v>42830</v>
      </c>
      <c r="E75" s="103">
        <f t="shared" ca="1" si="10"/>
        <v>44914</v>
      </c>
      <c r="F75" s="105">
        <f t="shared" ca="1" si="11"/>
        <v>2084</v>
      </c>
      <c r="G75" s="28">
        <v>767.25</v>
      </c>
      <c r="H75" s="9">
        <f t="shared" si="12"/>
        <v>15.345000000000001</v>
      </c>
      <c r="I75" s="9">
        <f t="shared" ca="1" si="13"/>
        <v>532.9297016999999</v>
      </c>
      <c r="J75" s="9">
        <f t="shared" ca="1" si="14"/>
        <v>1315.5247016999999</v>
      </c>
    </row>
    <row r="76" spans="1:10">
      <c r="A76" s="5" t="s">
        <v>15</v>
      </c>
      <c r="B76" s="18">
        <v>37067648220</v>
      </c>
      <c r="C76" s="10" t="s">
        <v>76</v>
      </c>
      <c r="D76" s="100">
        <v>42830</v>
      </c>
      <c r="E76" s="103">
        <f t="shared" ca="1" si="10"/>
        <v>44914</v>
      </c>
      <c r="F76" s="105">
        <f t="shared" ca="1" si="11"/>
        <v>2084</v>
      </c>
      <c r="G76" s="30">
        <v>643.93543999999997</v>
      </c>
      <c r="H76" s="9">
        <f t="shared" si="12"/>
        <v>12.8787088</v>
      </c>
      <c r="I76" s="9">
        <f t="shared" ca="1" si="13"/>
        <v>447.27575360476794</v>
      </c>
      <c r="J76" s="9">
        <f t="shared" ca="1" si="14"/>
        <v>1104.0899024047681</v>
      </c>
    </row>
    <row r="77" spans="1:10">
      <c r="A77" s="5" t="s">
        <v>15</v>
      </c>
      <c r="B77" s="18">
        <v>73841943268</v>
      </c>
      <c r="C77" s="10" t="s">
        <v>79</v>
      </c>
      <c r="D77" s="100">
        <v>42830</v>
      </c>
      <c r="E77" s="103">
        <f t="shared" ca="1" si="10"/>
        <v>44914</v>
      </c>
      <c r="F77" s="105">
        <f t="shared" ca="1" si="11"/>
        <v>2084</v>
      </c>
      <c r="G77" s="30">
        <v>321.96771999999999</v>
      </c>
      <c r="H77" s="9">
        <f t="shared" si="12"/>
        <v>6.4393544</v>
      </c>
      <c r="I77" s="9">
        <f t="shared" ca="1" si="13"/>
        <v>223.63787680238397</v>
      </c>
      <c r="J77" s="9">
        <f t="shared" ca="1" si="14"/>
        <v>552.04495120238403</v>
      </c>
    </row>
    <row r="78" spans="1:10">
      <c r="A78" s="5" t="s">
        <v>15</v>
      </c>
      <c r="B78" s="18">
        <v>72774134234</v>
      </c>
      <c r="C78" s="10" t="s">
        <v>81</v>
      </c>
      <c r="D78" s="100">
        <v>42830</v>
      </c>
      <c r="E78" s="103">
        <f t="shared" ca="1" si="10"/>
        <v>44914</v>
      </c>
      <c r="F78" s="105">
        <f t="shared" ca="1" si="11"/>
        <v>2084</v>
      </c>
      <c r="G78" s="30">
        <v>321.96771999999999</v>
      </c>
      <c r="H78" s="9">
        <f t="shared" si="12"/>
        <v>6.4393544</v>
      </c>
      <c r="I78" s="9">
        <f t="shared" ca="1" si="13"/>
        <v>223.63787680238397</v>
      </c>
      <c r="J78" s="9">
        <f t="shared" ca="1" si="14"/>
        <v>552.04495120238403</v>
      </c>
    </row>
    <row r="79" spans="1:10">
      <c r="A79" s="5" t="s">
        <v>15</v>
      </c>
      <c r="B79" s="18">
        <v>69004072268</v>
      </c>
      <c r="C79" s="10" t="s">
        <v>84</v>
      </c>
      <c r="D79" s="100">
        <v>42830</v>
      </c>
      <c r="E79" s="103">
        <f t="shared" ca="1" si="10"/>
        <v>44914</v>
      </c>
      <c r="F79" s="105">
        <f t="shared" ca="1" si="11"/>
        <v>2084</v>
      </c>
      <c r="G79" s="30">
        <v>321.96771999999999</v>
      </c>
      <c r="H79" s="9">
        <f t="shared" si="12"/>
        <v>6.4393544</v>
      </c>
      <c r="I79" s="9">
        <f t="shared" ca="1" si="13"/>
        <v>223.63787680238397</v>
      </c>
      <c r="J79" s="9">
        <f t="shared" ca="1" si="14"/>
        <v>552.04495120238403</v>
      </c>
    </row>
    <row r="80" spans="1:10">
      <c r="A80" s="5" t="s">
        <v>15</v>
      </c>
      <c r="B80" s="18">
        <v>59904097291</v>
      </c>
      <c r="C80" s="10" t="s">
        <v>85</v>
      </c>
      <c r="D80" s="100">
        <v>42830</v>
      </c>
      <c r="E80" s="103">
        <f t="shared" ca="1" si="10"/>
        <v>44914</v>
      </c>
      <c r="F80" s="105">
        <f t="shared" ca="1" si="11"/>
        <v>2084</v>
      </c>
      <c r="G80" s="30">
        <v>321.96771999999999</v>
      </c>
      <c r="H80" s="9">
        <f t="shared" si="12"/>
        <v>6.4393544</v>
      </c>
      <c r="I80" s="9">
        <f t="shared" ca="1" si="13"/>
        <v>223.63787680238397</v>
      </c>
      <c r="J80" s="9">
        <f t="shared" ca="1" si="14"/>
        <v>552.04495120238403</v>
      </c>
    </row>
    <row r="81" spans="1:10">
      <c r="A81" s="5" t="s">
        <v>15</v>
      </c>
      <c r="B81" s="18">
        <v>7694652349</v>
      </c>
      <c r="C81" s="10" t="s">
        <v>90</v>
      </c>
      <c r="D81" s="100">
        <v>42830</v>
      </c>
      <c r="E81" s="103">
        <f t="shared" ca="1" si="10"/>
        <v>44914</v>
      </c>
      <c r="F81" s="105">
        <f t="shared" ca="1" si="11"/>
        <v>2084</v>
      </c>
      <c r="G81" s="30">
        <v>321.96771999999999</v>
      </c>
      <c r="H81" s="9">
        <f t="shared" si="12"/>
        <v>6.4393544</v>
      </c>
      <c r="I81" s="9">
        <f t="shared" ca="1" si="13"/>
        <v>223.63787680238397</v>
      </c>
      <c r="J81" s="9">
        <f t="shared" ca="1" si="14"/>
        <v>552.04495120238403</v>
      </c>
    </row>
    <row r="82" spans="1:10">
      <c r="A82" s="5" t="s">
        <v>6</v>
      </c>
      <c r="B82" s="6">
        <v>37816780249</v>
      </c>
      <c r="C82" s="7" t="s">
        <v>8</v>
      </c>
      <c r="D82" s="100">
        <v>42860</v>
      </c>
      <c r="E82" s="103">
        <f t="shared" ca="1" si="10"/>
        <v>44914</v>
      </c>
      <c r="F82" s="105">
        <f t="shared" ca="1" si="11"/>
        <v>2054</v>
      </c>
      <c r="G82" s="9">
        <v>287.83999999999997</v>
      </c>
      <c r="H82" s="9">
        <f t="shared" si="12"/>
        <v>5.7567999999999993</v>
      </c>
      <c r="I82" s="9">
        <f t="shared" ca="1" si="13"/>
        <v>197.05474588799996</v>
      </c>
      <c r="J82" s="9">
        <f t="shared" ca="1" si="14"/>
        <v>490.65154588799993</v>
      </c>
    </row>
    <row r="83" spans="1:10">
      <c r="A83" s="5" t="s">
        <v>6</v>
      </c>
      <c r="B83" s="6">
        <v>32719701220</v>
      </c>
      <c r="C83" s="7" t="s">
        <v>14</v>
      </c>
      <c r="D83" s="100">
        <v>42860</v>
      </c>
      <c r="E83" s="103">
        <f t="shared" ca="1" si="10"/>
        <v>44914</v>
      </c>
      <c r="F83" s="105">
        <f t="shared" ca="1" si="11"/>
        <v>2054</v>
      </c>
      <c r="G83" s="9">
        <v>143.91999999999999</v>
      </c>
      <c r="H83" s="9">
        <f t="shared" si="12"/>
        <v>2.8783999999999996</v>
      </c>
      <c r="I83" s="9">
        <f t="shared" ca="1" si="13"/>
        <v>98.527372943999978</v>
      </c>
      <c r="J83" s="9">
        <f t="shared" ca="1" si="14"/>
        <v>245.32577294399997</v>
      </c>
    </row>
    <row r="84" spans="1:10">
      <c r="A84" s="5" t="s">
        <v>15</v>
      </c>
      <c r="B84" s="6">
        <v>77011961291</v>
      </c>
      <c r="C84" s="10" t="s">
        <v>20</v>
      </c>
      <c r="D84" s="100">
        <v>42860</v>
      </c>
      <c r="E84" s="103">
        <f t="shared" ca="1" si="10"/>
        <v>44914</v>
      </c>
      <c r="F84" s="105">
        <f t="shared" ca="1" si="11"/>
        <v>2054</v>
      </c>
      <c r="G84" s="9">
        <v>643.93543999999997</v>
      </c>
      <c r="H84" s="9">
        <f t="shared" si="12"/>
        <v>12.8787088</v>
      </c>
      <c r="I84" s="9">
        <f t="shared" ca="1" si="13"/>
        <v>440.83704314020792</v>
      </c>
      <c r="J84" s="9">
        <f t="shared" ca="1" si="14"/>
        <v>1097.6511919402078</v>
      </c>
    </row>
    <row r="85" spans="1:10">
      <c r="A85" s="5" t="s">
        <v>15</v>
      </c>
      <c r="B85" s="6">
        <v>67120342215</v>
      </c>
      <c r="C85" s="10" t="s">
        <v>32</v>
      </c>
      <c r="D85" s="100">
        <v>42860</v>
      </c>
      <c r="E85" s="103">
        <f t="shared" ca="1" si="10"/>
        <v>44914</v>
      </c>
      <c r="F85" s="105">
        <f t="shared" ca="1" si="11"/>
        <v>2054</v>
      </c>
      <c r="G85" s="9">
        <v>643.93543999999997</v>
      </c>
      <c r="H85" s="9">
        <f t="shared" si="12"/>
        <v>12.8787088</v>
      </c>
      <c r="I85" s="9">
        <f t="shared" ca="1" si="13"/>
        <v>440.83704314020792</v>
      </c>
      <c r="J85" s="9">
        <f t="shared" ca="1" si="14"/>
        <v>1097.6511919402078</v>
      </c>
    </row>
    <row r="86" spans="1:10">
      <c r="A86" s="5" t="s">
        <v>15</v>
      </c>
      <c r="B86" s="20">
        <v>21067252215</v>
      </c>
      <c r="C86" s="21" t="s">
        <v>40</v>
      </c>
      <c r="D86" s="100">
        <v>42860</v>
      </c>
      <c r="E86" s="103">
        <f t="shared" ca="1" si="10"/>
        <v>44914</v>
      </c>
      <c r="F86" s="105">
        <f t="shared" ca="1" si="11"/>
        <v>2054</v>
      </c>
      <c r="G86" s="23">
        <v>1055.5271599999999</v>
      </c>
      <c r="H86" s="9">
        <f t="shared" si="12"/>
        <v>21.110543199999999</v>
      </c>
      <c r="I86" s="9">
        <f t="shared" ca="1" si="13"/>
        <v>722.61199378711183</v>
      </c>
      <c r="J86" s="9">
        <f t="shared" ca="1" si="14"/>
        <v>1799.2496969871117</v>
      </c>
    </row>
    <row r="87" spans="1:10">
      <c r="A87" s="5" t="s">
        <v>15</v>
      </c>
      <c r="B87" s="20">
        <v>42572932253</v>
      </c>
      <c r="C87" s="21" t="s">
        <v>44</v>
      </c>
      <c r="D87" s="100">
        <v>42860</v>
      </c>
      <c r="E87" s="103">
        <f t="shared" ca="1" si="10"/>
        <v>44914</v>
      </c>
      <c r="F87" s="105">
        <f t="shared" ca="1" si="11"/>
        <v>2054</v>
      </c>
      <c r="G87" s="23">
        <v>559.97799999999995</v>
      </c>
      <c r="H87" s="9">
        <f t="shared" si="12"/>
        <v>11.19956</v>
      </c>
      <c r="I87" s="9">
        <f t="shared" ca="1" si="13"/>
        <v>383.35993083959994</v>
      </c>
      <c r="J87" s="9">
        <f t="shared" ca="1" si="14"/>
        <v>954.53749083959997</v>
      </c>
    </row>
    <row r="88" spans="1:10">
      <c r="A88" s="5" t="s">
        <v>15</v>
      </c>
      <c r="B88" s="20">
        <v>11599944200</v>
      </c>
      <c r="C88" s="21" t="s">
        <v>45</v>
      </c>
      <c r="D88" s="100">
        <v>42860</v>
      </c>
      <c r="E88" s="103">
        <f t="shared" ca="1" si="10"/>
        <v>44914</v>
      </c>
      <c r="F88" s="105">
        <f t="shared" ca="1" si="11"/>
        <v>2054</v>
      </c>
      <c r="G88" s="23">
        <v>561.94639999999993</v>
      </c>
      <c r="H88" s="9">
        <f t="shared" si="12"/>
        <v>11.238928</v>
      </c>
      <c r="I88" s="9">
        <f t="shared" ca="1" si="13"/>
        <v>384.70749393647992</v>
      </c>
      <c r="J88" s="9">
        <f t="shared" ca="1" si="14"/>
        <v>957.89282193647978</v>
      </c>
    </row>
    <row r="89" spans="1:10">
      <c r="A89" s="5" t="s">
        <v>15</v>
      </c>
      <c r="B89" s="20">
        <v>25370073287</v>
      </c>
      <c r="C89" s="21" t="s">
        <v>46</v>
      </c>
      <c r="D89" s="100">
        <v>42860</v>
      </c>
      <c r="E89" s="103">
        <f t="shared" ca="1" si="10"/>
        <v>44914</v>
      </c>
      <c r="F89" s="105">
        <f t="shared" ca="1" si="11"/>
        <v>2054</v>
      </c>
      <c r="G89" s="22">
        <v>321.96771999999999</v>
      </c>
      <c r="H89" s="9">
        <f t="shared" si="12"/>
        <v>6.4393544</v>
      </c>
      <c r="I89" s="9">
        <f t="shared" ca="1" si="13"/>
        <v>220.41852157010396</v>
      </c>
      <c r="J89" s="9">
        <f t="shared" ca="1" si="14"/>
        <v>548.8255959701039</v>
      </c>
    </row>
    <row r="90" spans="1:10">
      <c r="A90" s="5" t="s">
        <v>15</v>
      </c>
      <c r="B90" s="20">
        <v>70863776272</v>
      </c>
      <c r="C90" s="21" t="s">
        <v>47</v>
      </c>
      <c r="D90" s="100">
        <v>42860</v>
      </c>
      <c r="E90" s="103">
        <f t="shared" ca="1" si="10"/>
        <v>44914</v>
      </c>
      <c r="F90" s="105">
        <f t="shared" ca="1" si="11"/>
        <v>2054</v>
      </c>
      <c r="G90" s="22">
        <v>973.64171999999985</v>
      </c>
      <c r="H90" s="9">
        <f t="shared" si="12"/>
        <v>19.472834399999996</v>
      </c>
      <c r="I90" s="9">
        <f t="shared" ca="1" si="13"/>
        <v>666.5533689569038</v>
      </c>
      <c r="J90" s="9">
        <f t="shared" ca="1" si="14"/>
        <v>1659.6679233569037</v>
      </c>
    </row>
    <row r="91" spans="1:10">
      <c r="A91" s="5" t="s">
        <v>15</v>
      </c>
      <c r="B91" s="18">
        <v>39519287</v>
      </c>
      <c r="C91" s="10" t="s">
        <v>50</v>
      </c>
      <c r="D91" s="100">
        <v>42860</v>
      </c>
      <c r="E91" s="103">
        <f t="shared" ca="1" si="10"/>
        <v>44914</v>
      </c>
      <c r="F91" s="105">
        <f t="shared" ca="1" si="11"/>
        <v>2054</v>
      </c>
      <c r="G91" s="22">
        <v>1008.71068</v>
      </c>
      <c r="H91" s="9">
        <f t="shared" si="12"/>
        <v>20.174213600000002</v>
      </c>
      <c r="I91" s="9">
        <f t="shared" ca="1" si="13"/>
        <v>690.56151584877591</v>
      </c>
      <c r="J91" s="9">
        <f t="shared" ca="1" si="14"/>
        <v>1719.4464094487757</v>
      </c>
    </row>
    <row r="92" spans="1:10">
      <c r="A92" s="5" t="s">
        <v>15</v>
      </c>
      <c r="B92" s="18">
        <v>13772953204</v>
      </c>
      <c r="C92" s="10" t="s">
        <v>58</v>
      </c>
      <c r="D92" s="100">
        <v>42860</v>
      </c>
      <c r="E92" s="103">
        <f t="shared" ca="1" si="10"/>
        <v>44914</v>
      </c>
      <c r="F92" s="105">
        <f t="shared" ca="1" si="11"/>
        <v>2054</v>
      </c>
      <c r="G92" s="19">
        <v>1089.6112000000001</v>
      </c>
      <c r="H92" s="9">
        <f t="shared" si="12"/>
        <v>21.792224000000001</v>
      </c>
      <c r="I92" s="9">
        <f t="shared" ca="1" si="13"/>
        <v>745.94586621984001</v>
      </c>
      <c r="J92" s="9">
        <f t="shared" ca="1" si="14"/>
        <v>1857.34929021984</v>
      </c>
    </row>
    <row r="93" spans="1:10">
      <c r="A93" s="5" t="s">
        <v>15</v>
      </c>
      <c r="B93" s="18">
        <v>18724990230</v>
      </c>
      <c r="C93" s="10" t="s">
        <v>59</v>
      </c>
      <c r="D93" s="100">
        <v>42860</v>
      </c>
      <c r="E93" s="103">
        <f t="shared" ca="1" si="10"/>
        <v>44914</v>
      </c>
      <c r="F93" s="105">
        <f t="shared" ca="1" si="11"/>
        <v>2054</v>
      </c>
      <c r="G93" s="22">
        <v>321.96771999999999</v>
      </c>
      <c r="H93" s="9">
        <f t="shared" si="12"/>
        <v>6.4393544</v>
      </c>
      <c r="I93" s="9">
        <f t="shared" ca="1" si="13"/>
        <v>220.41852157010396</v>
      </c>
      <c r="J93" s="9">
        <f t="shared" ca="1" si="14"/>
        <v>548.8255959701039</v>
      </c>
    </row>
    <row r="94" spans="1:10">
      <c r="A94" s="5" t="s">
        <v>15</v>
      </c>
      <c r="B94" s="18">
        <v>10867449268</v>
      </c>
      <c r="C94" s="10" t="s">
        <v>60</v>
      </c>
      <c r="D94" s="100">
        <v>42860</v>
      </c>
      <c r="E94" s="103">
        <f t="shared" ca="1" si="10"/>
        <v>44914</v>
      </c>
      <c r="F94" s="105">
        <f t="shared" ca="1" si="11"/>
        <v>2054</v>
      </c>
      <c r="G94" s="23">
        <v>487.27151999999995</v>
      </c>
      <c r="H94" s="9">
        <f t="shared" si="12"/>
        <v>9.7454304</v>
      </c>
      <c r="I94" s="9">
        <f t="shared" ca="1" si="13"/>
        <v>333.58520550326392</v>
      </c>
      <c r="J94" s="9">
        <f t="shared" ca="1" si="14"/>
        <v>830.60215590326379</v>
      </c>
    </row>
    <row r="95" spans="1:10">
      <c r="A95" s="5" t="s">
        <v>15</v>
      </c>
      <c r="B95" s="18">
        <v>21276900287</v>
      </c>
      <c r="C95" s="10" t="s">
        <v>61</v>
      </c>
      <c r="D95" s="100">
        <v>42860</v>
      </c>
      <c r="E95" s="103">
        <f t="shared" ca="1" si="10"/>
        <v>44914</v>
      </c>
      <c r="F95" s="105">
        <f t="shared" ca="1" si="11"/>
        <v>2054</v>
      </c>
      <c r="G95" s="22">
        <v>487.27151999999995</v>
      </c>
      <c r="H95" s="9">
        <f t="shared" si="12"/>
        <v>9.7454304</v>
      </c>
      <c r="I95" s="9">
        <f t="shared" ca="1" si="13"/>
        <v>333.58520550326392</v>
      </c>
      <c r="J95" s="9">
        <f t="shared" ca="1" si="14"/>
        <v>830.60215590326379</v>
      </c>
    </row>
    <row r="96" spans="1:10">
      <c r="A96" s="5" t="s">
        <v>15</v>
      </c>
      <c r="B96" s="18">
        <v>15895491200</v>
      </c>
      <c r="C96" s="10" t="s">
        <v>62</v>
      </c>
      <c r="D96" s="100">
        <v>42860</v>
      </c>
      <c r="E96" s="103">
        <f t="shared" ca="1" si="10"/>
        <v>44914</v>
      </c>
      <c r="F96" s="105">
        <f t="shared" ca="1" si="11"/>
        <v>2054</v>
      </c>
      <c r="G96" s="22">
        <v>725.77907999999991</v>
      </c>
      <c r="H96" s="9">
        <f t="shared" si="12"/>
        <v>14.515581599999999</v>
      </c>
      <c r="I96" s="9">
        <f t="shared" ca="1" si="13"/>
        <v>496.8670517656559</v>
      </c>
      <c r="J96" s="9">
        <f t="shared" ca="1" si="14"/>
        <v>1237.1617133656559</v>
      </c>
    </row>
    <row r="97" spans="1:10">
      <c r="A97" s="5" t="s">
        <v>15</v>
      </c>
      <c r="B97" s="18">
        <v>77587855220</v>
      </c>
      <c r="C97" s="10" t="s">
        <v>66</v>
      </c>
      <c r="D97" s="100">
        <v>42860</v>
      </c>
      <c r="E97" s="103">
        <f t="shared" ca="1" si="10"/>
        <v>44914</v>
      </c>
      <c r="F97" s="105">
        <f t="shared" ca="1" si="11"/>
        <v>2054</v>
      </c>
      <c r="G97" s="27">
        <v>279.98899999999998</v>
      </c>
      <c r="H97" s="9">
        <f t="shared" si="12"/>
        <v>5.59978</v>
      </c>
      <c r="I97" s="9">
        <f t="shared" ca="1" si="13"/>
        <v>191.67996541979997</v>
      </c>
      <c r="J97" s="9">
        <f t="shared" ca="1" si="14"/>
        <v>477.26874541979998</v>
      </c>
    </row>
    <row r="98" spans="1:10">
      <c r="A98" s="5" t="s">
        <v>15</v>
      </c>
      <c r="B98" s="18">
        <v>41364945720</v>
      </c>
      <c r="C98" s="10" t="s">
        <v>68</v>
      </c>
      <c r="D98" s="100">
        <v>42860</v>
      </c>
      <c r="E98" s="103">
        <f t="shared" ref="E98:E129" ca="1" si="15">TODAY()</f>
        <v>44914</v>
      </c>
      <c r="F98" s="105">
        <f t="shared" ref="F98:F129" ca="1" si="16">DATEDIF(D:D,E:E,"D")</f>
        <v>2054</v>
      </c>
      <c r="G98" s="22">
        <v>1397.69724</v>
      </c>
      <c r="H98" s="9">
        <f t="shared" ref="H98:H129" si="17">G98*2%</f>
        <v>27.953944799999999</v>
      </c>
      <c r="I98" s="9">
        <f t="shared" ref="I98:I129" ca="1" si="18">F98*0.03333%*G98</f>
        <v>956.86101464896785</v>
      </c>
      <c r="J98" s="9">
        <f t="shared" ref="J98:J129" ca="1" si="19">SUM(G98:I98)</f>
        <v>2382.5121994489677</v>
      </c>
    </row>
    <row r="99" spans="1:10">
      <c r="A99" s="5" t="s">
        <v>15</v>
      </c>
      <c r="B99" s="18">
        <v>7145845253</v>
      </c>
      <c r="C99" s="10" t="s">
        <v>72</v>
      </c>
      <c r="D99" s="100">
        <v>42860</v>
      </c>
      <c r="E99" s="103">
        <f t="shared" ca="1" si="15"/>
        <v>44914</v>
      </c>
      <c r="F99" s="105">
        <f t="shared" ca="1" si="16"/>
        <v>2054</v>
      </c>
      <c r="G99" s="28">
        <v>767.25</v>
      </c>
      <c r="H99" s="9">
        <f t="shared" si="17"/>
        <v>15.345000000000001</v>
      </c>
      <c r="I99" s="9">
        <f t="shared" ca="1" si="18"/>
        <v>525.25796894999996</v>
      </c>
      <c r="J99" s="9">
        <f t="shared" ca="1" si="19"/>
        <v>1307.8529689500001</v>
      </c>
    </row>
    <row r="100" spans="1:10">
      <c r="A100" s="5" t="s">
        <v>15</v>
      </c>
      <c r="B100" s="18">
        <v>37067648220</v>
      </c>
      <c r="C100" s="10" t="s">
        <v>76</v>
      </c>
      <c r="D100" s="100">
        <v>42860</v>
      </c>
      <c r="E100" s="103">
        <f t="shared" ca="1" si="15"/>
        <v>44914</v>
      </c>
      <c r="F100" s="105">
        <f t="shared" ca="1" si="16"/>
        <v>2054</v>
      </c>
      <c r="G100" s="30">
        <v>643.93543999999997</v>
      </c>
      <c r="H100" s="9">
        <f t="shared" si="17"/>
        <v>12.8787088</v>
      </c>
      <c r="I100" s="9">
        <f t="shared" ca="1" si="18"/>
        <v>440.83704314020792</v>
      </c>
      <c r="J100" s="9">
        <f t="shared" ca="1" si="19"/>
        <v>1097.6511919402078</v>
      </c>
    </row>
    <row r="101" spans="1:10">
      <c r="A101" s="5" t="s">
        <v>15</v>
      </c>
      <c r="B101" s="18">
        <v>73841943268</v>
      </c>
      <c r="C101" s="10" t="s">
        <v>79</v>
      </c>
      <c r="D101" s="100">
        <v>42860</v>
      </c>
      <c r="E101" s="103">
        <f t="shared" ca="1" si="15"/>
        <v>44914</v>
      </c>
      <c r="F101" s="105">
        <f t="shared" ca="1" si="16"/>
        <v>2054</v>
      </c>
      <c r="G101" s="30">
        <v>321.96771999999999</v>
      </c>
      <c r="H101" s="9">
        <f t="shared" si="17"/>
        <v>6.4393544</v>
      </c>
      <c r="I101" s="9">
        <f t="shared" ca="1" si="18"/>
        <v>220.41852157010396</v>
      </c>
      <c r="J101" s="9">
        <f t="shared" ca="1" si="19"/>
        <v>548.8255959701039</v>
      </c>
    </row>
    <row r="102" spans="1:10">
      <c r="A102" s="5" t="s">
        <v>15</v>
      </c>
      <c r="B102" s="18">
        <v>72774134234</v>
      </c>
      <c r="C102" s="10" t="s">
        <v>81</v>
      </c>
      <c r="D102" s="100">
        <v>42860</v>
      </c>
      <c r="E102" s="103">
        <f t="shared" ca="1" si="15"/>
        <v>44914</v>
      </c>
      <c r="F102" s="105">
        <f t="shared" ca="1" si="16"/>
        <v>2054</v>
      </c>
      <c r="G102" s="30">
        <v>321.96771999999999</v>
      </c>
      <c r="H102" s="9">
        <f t="shared" si="17"/>
        <v>6.4393544</v>
      </c>
      <c r="I102" s="9">
        <f t="shared" ca="1" si="18"/>
        <v>220.41852157010396</v>
      </c>
      <c r="J102" s="9">
        <f t="shared" ca="1" si="19"/>
        <v>548.8255959701039</v>
      </c>
    </row>
    <row r="103" spans="1:10">
      <c r="A103" s="5" t="s">
        <v>15</v>
      </c>
      <c r="B103" s="18">
        <v>59904097291</v>
      </c>
      <c r="C103" s="10" t="s">
        <v>85</v>
      </c>
      <c r="D103" s="100">
        <v>42860</v>
      </c>
      <c r="E103" s="103">
        <f t="shared" ca="1" si="15"/>
        <v>44914</v>
      </c>
      <c r="F103" s="105">
        <f t="shared" ca="1" si="16"/>
        <v>2054</v>
      </c>
      <c r="G103" s="30">
        <v>321.96771999999999</v>
      </c>
      <c r="H103" s="9">
        <f t="shared" si="17"/>
        <v>6.4393544</v>
      </c>
      <c r="I103" s="9">
        <f t="shared" ca="1" si="18"/>
        <v>220.41852157010396</v>
      </c>
      <c r="J103" s="9">
        <f t="shared" ca="1" si="19"/>
        <v>548.8255959701039</v>
      </c>
    </row>
    <row r="104" spans="1:10">
      <c r="A104" s="5" t="s">
        <v>15</v>
      </c>
      <c r="B104" s="18">
        <v>7694652349</v>
      </c>
      <c r="C104" s="10" t="s">
        <v>90</v>
      </c>
      <c r="D104" s="100">
        <v>42860</v>
      </c>
      <c r="E104" s="103">
        <f t="shared" ca="1" si="15"/>
        <v>44914</v>
      </c>
      <c r="F104" s="105">
        <f t="shared" ca="1" si="16"/>
        <v>2054</v>
      </c>
      <c r="G104" s="30">
        <v>321.96771999999999</v>
      </c>
      <c r="H104" s="9">
        <f t="shared" si="17"/>
        <v>6.4393544</v>
      </c>
      <c r="I104" s="9">
        <f t="shared" ca="1" si="18"/>
        <v>220.41852157010396</v>
      </c>
      <c r="J104" s="9">
        <f t="shared" ca="1" si="19"/>
        <v>548.8255959701039</v>
      </c>
    </row>
    <row r="105" spans="1:10">
      <c r="A105" s="5" t="s">
        <v>15</v>
      </c>
      <c r="B105" s="6">
        <v>1226050204</v>
      </c>
      <c r="C105" s="35" t="s">
        <v>101</v>
      </c>
      <c r="D105" s="100">
        <v>42860</v>
      </c>
      <c r="E105" s="103">
        <f t="shared" ca="1" si="15"/>
        <v>44914</v>
      </c>
      <c r="F105" s="105">
        <f t="shared" ca="1" si="16"/>
        <v>2054</v>
      </c>
      <c r="G105" s="9">
        <v>215.56</v>
      </c>
      <c r="H105" s="9">
        <f t="shared" si="17"/>
        <v>4.3112000000000004</v>
      </c>
      <c r="I105" s="9">
        <f t="shared" ca="1" si="18"/>
        <v>147.57198799199998</v>
      </c>
      <c r="J105" s="9">
        <f t="shared" ca="1" si="19"/>
        <v>367.44318799199999</v>
      </c>
    </row>
    <row r="106" spans="1:10">
      <c r="A106" s="5" t="s">
        <v>6</v>
      </c>
      <c r="B106" s="6">
        <v>37816780249</v>
      </c>
      <c r="C106" s="7" t="s">
        <v>8</v>
      </c>
      <c r="D106" s="100">
        <v>42891</v>
      </c>
      <c r="E106" s="103">
        <f t="shared" ca="1" si="15"/>
        <v>44914</v>
      </c>
      <c r="F106" s="105">
        <f t="shared" ca="1" si="16"/>
        <v>2023</v>
      </c>
      <c r="G106" s="9">
        <v>287.83999999999997</v>
      </c>
      <c r="H106" s="9">
        <f t="shared" si="17"/>
        <v>5.7567999999999993</v>
      </c>
      <c r="I106" s="9">
        <f t="shared" ca="1" si="18"/>
        <v>194.08069665599999</v>
      </c>
      <c r="J106" s="9">
        <f t="shared" ca="1" si="19"/>
        <v>487.67749665599996</v>
      </c>
    </row>
    <row r="107" spans="1:10">
      <c r="A107" s="5" t="s">
        <v>6</v>
      </c>
      <c r="B107" s="6">
        <v>32719701220</v>
      </c>
      <c r="C107" s="7" t="s">
        <v>14</v>
      </c>
      <c r="D107" s="100">
        <v>42891</v>
      </c>
      <c r="E107" s="103">
        <f t="shared" ca="1" si="15"/>
        <v>44914</v>
      </c>
      <c r="F107" s="105">
        <f t="shared" ca="1" si="16"/>
        <v>2023</v>
      </c>
      <c r="G107" s="9">
        <v>143.91999999999999</v>
      </c>
      <c r="H107" s="9">
        <f t="shared" si="17"/>
        <v>2.8783999999999996</v>
      </c>
      <c r="I107" s="9">
        <f t="shared" ca="1" si="18"/>
        <v>97.040348327999993</v>
      </c>
      <c r="J107" s="9">
        <f t="shared" ca="1" si="19"/>
        <v>243.83874832799998</v>
      </c>
    </row>
    <row r="108" spans="1:10">
      <c r="A108" s="5" t="s">
        <v>15</v>
      </c>
      <c r="B108" s="6">
        <v>67120342215</v>
      </c>
      <c r="C108" s="10" t="s">
        <v>32</v>
      </c>
      <c r="D108" s="100">
        <v>42891</v>
      </c>
      <c r="E108" s="103">
        <f t="shared" ca="1" si="15"/>
        <v>44914</v>
      </c>
      <c r="F108" s="105">
        <f t="shared" ca="1" si="16"/>
        <v>2023</v>
      </c>
      <c r="G108" s="9">
        <v>643.93543999999997</v>
      </c>
      <c r="H108" s="9">
        <f t="shared" si="17"/>
        <v>12.8787088</v>
      </c>
      <c r="I108" s="9">
        <f t="shared" ca="1" si="18"/>
        <v>434.18370899349594</v>
      </c>
      <c r="J108" s="9">
        <f t="shared" ca="1" si="19"/>
        <v>1090.997857793496</v>
      </c>
    </row>
    <row r="109" spans="1:10">
      <c r="A109" s="5" t="s">
        <v>15</v>
      </c>
      <c r="B109" s="20">
        <v>21067252215</v>
      </c>
      <c r="C109" s="21" t="s">
        <v>40</v>
      </c>
      <c r="D109" s="100">
        <v>42891</v>
      </c>
      <c r="E109" s="103">
        <f t="shared" ca="1" si="15"/>
        <v>44914</v>
      </c>
      <c r="F109" s="105">
        <f t="shared" ca="1" si="16"/>
        <v>2023</v>
      </c>
      <c r="G109" s="23">
        <v>1055.5271599999999</v>
      </c>
      <c r="H109" s="9">
        <f t="shared" si="17"/>
        <v>21.110543199999999</v>
      </c>
      <c r="I109" s="9">
        <f t="shared" ca="1" si="18"/>
        <v>711.70597051184393</v>
      </c>
      <c r="J109" s="9">
        <f t="shared" ca="1" si="19"/>
        <v>1788.3436737118436</v>
      </c>
    </row>
    <row r="110" spans="1:10">
      <c r="A110" s="5" t="s">
        <v>15</v>
      </c>
      <c r="B110" s="20">
        <v>10880518200</v>
      </c>
      <c r="C110" s="21" t="s">
        <v>42</v>
      </c>
      <c r="D110" s="100">
        <v>42891</v>
      </c>
      <c r="E110" s="103">
        <f t="shared" ca="1" si="15"/>
        <v>44914</v>
      </c>
      <c r="F110" s="105">
        <f t="shared" ca="1" si="16"/>
        <v>2023</v>
      </c>
      <c r="G110" s="22">
        <v>259.85000000000002</v>
      </c>
      <c r="H110" s="9">
        <f t="shared" si="17"/>
        <v>5.197000000000001</v>
      </c>
      <c r="I110" s="9">
        <f t="shared" ca="1" si="18"/>
        <v>175.20799411500002</v>
      </c>
      <c r="J110" s="9">
        <f t="shared" ca="1" si="19"/>
        <v>440.25499411500004</v>
      </c>
    </row>
    <row r="111" spans="1:10">
      <c r="A111" s="5" t="s">
        <v>15</v>
      </c>
      <c r="B111" s="20">
        <v>42572932253</v>
      </c>
      <c r="C111" s="21" t="s">
        <v>44</v>
      </c>
      <c r="D111" s="100">
        <v>42891</v>
      </c>
      <c r="E111" s="103">
        <f t="shared" ca="1" si="15"/>
        <v>44914</v>
      </c>
      <c r="F111" s="105">
        <f t="shared" ca="1" si="16"/>
        <v>2023</v>
      </c>
      <c r="G111" s="23">
        <v>559.97799999999995</v>
      </c>
      <c r="H111" s="9">
        <f t="shared" si="17"/>
        <v>11.19956</v>
      </c>
      <c r="I111" s="9">
        <f t="shared" ca="1" si="18"/>
        <v>377.57407015019993</v>
      </c>
      <c r="J111" s="9">
        <f t="shared" ca="1" si="19"/>
        <v>948.75163015019984</v>
      </c>
    </row>
    <row r="112" spans="1:10">
      <c r="A112" s="5" t="s">
        <v>15</v>
      </c>
      <c r="B112" s="20">
        <v>11599944200</v>
      </c>
      <c r="C112" s="21" t="s">
        <v>45</v>
      </c>
      <c r="D112" s="100">
        <v>42891</v>
      </c>
      <c r="E112" s="103">
        <f t="shared" ca="1" si="15"/>
        <v>44914</v>
      </c>
      <c r="F112" s="105">
        <f t="shared" ca="1" si="16"/>
        <v>2023</v>
      </c>
      <c r="G112" s="19">
        <v>1008.70068</v>
      </c>
      <c r="H112" s="9">
        <f t="shared" si="17"/>
        <v>20.174013600000002</v>
      </c>
      <c r="I112" s="9">
        <f t="shared" ca="1" si="18"/>
        <v>680.13247183081205</v>
      </c>
      <c r="J112" s="9">
        <f t="shared" ca="1" si="19"/>
        <v>1709.0071654308122</v>
      </c>
    </row>
    <row r="113" spans="1:10">
      <c r="A113" s="5" t="s">
        <v>15</v>
      </c>
      <c r="B113" s="20">
        <v>25370073287</v>
      </c>
      <c r="C113" s="21" t="s">
        <v>46</v>
      </c>
      <c r="D113" s="100">
        <v>42891</v>
      </c>
      <c r="E113" s="103">
        <f t="shared" ca="1" si="15"/>
        <v>44914</v>
      </c>
      <c r="F113" s="105">
        <f t="shared" ca="1" si="16"/>
        <v>2023</v>
      </c>
      <c r="G113" s="22">
        <v>321.96771999999999</v>
      </c>
      <c r="H113" s="9">
        <f t="shared" si="17"/>
        <v>6.4393544</v>
      </c>
      <c r="I113" s="9">
        <f t="shared" ca="1" si="18"/>
        <v>217.09185449674797</v>
      </c>
      <c r="J113" s="9">
        <f t="shared" ca="1" si="19"/>
        <v>545.498928896748</v>
      </c>
    </row>
    <row r="114" spans="1:10">
      <c r="A114" s="5" t="s">
        <v>15</v>
      </c>
      <c r="B114" s="20">
        <v>70863776272</v>
      </c>
      <c r="C114" s="21" t="s">
        <v>47</v>
      </c>
      <c r="D114" s="100">
        <v>42891</v>
      </c>
      <c r="E114" s="103">
        <f t="shared" ca="1" si="15"/>
        <v>44914</v>
      </c>
      <c r="F114" s="105">
        <f t="shared" ca="1" si="16"/>
        <v>2023</v>
      </c>
      <c r="G114" s="22">
        <v>973.64171999999985</v>
      </c>
      <c r="H114" s="9">
        <f t="shared" si="17"/>
        <v>19.472834399999996</v>
      </c>
      <c r="I114" s="9">
        <f t="shared" ca="1" si="18"/>
        <v>656.49341061334792</v>
      </c>
      <c r="J114" s="9">
        <f t="shared" ca="1" si="19"/>
        <v>1649.6079650133479</v>
      </c>
    </row>
    <row r="115" spans="1:10">
      <c r="A115" s="5" t="s">
        <v>15</v>
      </c>
      <c r="B115" s="18">
        <v>39519287</v>
      </c>
      <c r="C115" s="10" t="s">
        <v>50</v>
      </c>
      <c r="D115" s="100">
        <v>42891</v>
      </c>
      <c r="E115" s="103">
        <f t="shared" ca="1" si="15"/>
        <v>44914</v>
      </c>
      <c r="F115" s="105">
        <f t="shared" ca="1" si="16"/>
        <v>2023</v>
      </c>
      <c r="G115" s="22">
        <v>1008.71068</v>
      </c>
      <c r="H115" s="9">
        <f t="shared" si="17"/>
        <v>20.174213600000002</v>
      </c>
      <c r="I115" s="9">
        <f t="shared" ca="1" si="18"/>
        <v>680.13921448981193</v>
      </c>
      <c r="J115" s="9">
        <f t="shared" ca="1" si="19"/>
        <v>1709.0241080898118</v>
      </c>
    </row>
    <row r="116" spans="1:10">
      <c r="A116" s="5" t="s">
        <v>15</v>
      </c>
      <c r="B116" s="18">
        <v>13772953204</v>
      </c>
      <c r="C116" s="10" t="s">
        <v>58</v>
      </c>
      <c r="D116" s="100">
        <v>42891</v>
      </c>
      <c r="E116" s="103">
        <f t="shared" ca="1" si="15"/>
        <v>44914</v>
      </c>
      <c r="F116" s="105">
        <f t="shared" ca="1" si="16"/>
        <v>2023</v>
      </c>
      <c r="G116" s="19">
        <v>1089.6112000000001</v>
      </c>
      <c r="H116" s="9">
        <f t="shared" si="17"/>
        <v>21.792224000000001</v>
      </c>
      <c r="I116" s="9">
        <f t="shared" ca="1" si="18"/>
        <v>734.68767641808006</v>
      </c>
      <c r="J116" s="9">
        <f t="shared" ca="1" si="19"/>
        <v>1846.0911004180803</v>
      </c>
    </row>
    <row r="117" spans="1:10">
      <c r="A117" s="5" t="s">
        <v>15</v>
      </c>
      <c r="B117" s="18">
        <v>18724990230</v>
      </c>
      <c r="C117" s="10" t="s">
        <v>59</v>
      </c>
      <c r="D117" s="100">
        <v>42891</v>
      </c>
      <c r="E117" s="103">
        <f t="shared" ca="1" si="15"/>
        <v>44914</v>
      </c>
      <c r="F117" s="105">
        <f t="shared" ca="1" si="16"/>
        <v>2023</v>
      </c>
      <c r="G117" s="22">
        <v>321.96771999999999</v>
      </c>
      <c r="H117" s="9">
        <f t="shared" si="17"/>
        <v>6.4393544</v>
      </c>
      <c r="I117" s="9">
        <f t="shared" ca="1" si="18"/>
        <v>217.09185449674797</v>
      </c>
      <c r="J117" s="9">
        <f t="shared" ca="1" si="19"/>
        <v>545.498928896748</v>
      </c>
    </row>
    <row r="118" spans="1:10">
      <c r="A118" s="5" t="s">
        <v>15</v>
      </c>
      <c r="B118" s="18">
        <v>10867449268</v>
      </c>
      <c r="C118" s="10" t="s">
        <v>60</v>
      </c>
      <c r="D118" s="100">
        <v>42891</v>
      </c>
      <c r="E118" s="103">
        <f t="shared" ca="1" si="15"/>
        <v>44914</v>
      </c>
      <c r="F118" s="105">
        <f t="shared" ca="1" si="16"/>
        <v>2023</v>
      </c>
      <c r="G118" s="23">
        <v>487.27151999999995</v>
      </c>
      <c r="H118" s="9">
        <f t="shared" si="17"/>
        <v>9.7454304</v>
      </c>
      <c r="I118" s="9">
        <f t="shared" ca="1" si="18"/>
        <v>328.55056997716798</v>
      </c>
      <c r="J118" s="9">
        <f t="shared" ca="1" si="19"/>
        <v>825.56752037716797</v>
      </c>
    </row>
    <row r="119" spans="1:10">
      <c r="A119" s="5" t="s">
        <v>15</v>
      </c>
      <c r="B119" s="18">
        <v>15895491200</v>
      </c>
      <c r="C119" s="10" t="s">
        <v>62</v>
      </c>
      <c r="D119" s="100">
        <v>42891</v>
      </c>
      <c r="E119" s="103">
        <f t="shared" ca="1" si="15"/>
        <v>44914</v>
      </c>
      <c r="F119" s="105">
        <f t="shared" ca="1" si="16"/>
        <v>2023</v>
      </c>
      <c r="G119" s="22">
        <v>725.77907999999991</v>
      </c>
      <c r="H119" s="9">
        <f t="shared" si="17"/>
        <v>14.515581599999999</v>
      </c>
      <c r="I119" s="9">
        <f t="shared" ca="1" si="18"/>
        <v>489.36808457737192</v>
      </c>
      <c r="J119" s="9">
        <f t="shared" ca="1" si="19"/>
        <v>1229.6627461773719</v>
      </c>
    </row>
    <row r="120" spans="1:10">
      <c r="A120" s="5" t="s">
        <v>15</v>
      </c>
      <c r="B120" s="18">
        <v>77587855220</v>
      </c>
      <c r="C120" s="10" t="s">
        <v>66</v>
      </c>
      <c r="D120" s="100">
        <v>42891</v>
      </c>
      <c r="E120" s="103">
        <f t="shared" ca="1" si="15"/>
        <v>44914</v>
      </c>
      <c r="F120" s="105">
        <f t="shared" ca="1" si="16"/>
        <v>2023</v>
      </c>
      <c r="G120" s="27">
        <v>279.98899999999998</v>
      </c>
      <c r="H120" s="9">
        <f t="shared" si="17"/>
        <v>5.59978</v>
      </c>
      <c r="I120" s="9">
        <f t="shared" ca="1" si="18"/>
        <v>188.78703507509996</v>
      </c>
      <c r="J120" s="9">
        <f t="shared" ca="1" si="19"/>
        <v>474.37581507509992</v>
      </c>
    </row>
    <row r="121" spans="1:10">
      <c r="A121" s="5" t="s">
        <v>15</v>
      </c>
      <c r="B121" s="18">
        <v>41364945720</v>
      </c>
      <c r="C121" s="10" t="s">
        <v>68</v>
      </c>
      <c r="D121" s="100">
        <v>42891</v>
      </c>
      <c r="E121" s="103">
        <f t="shared" ca="1" si="15"/>
        <v>44914</v>
      </c>
      <c r="F121" s="105">
        <f t="shared" ca="1" si="16"/>
        <v>2023</v>
      </c>
      <c r="G121" s="19">
        <v>1570.64708</v>
      </c>
      <c r="H121" s="9">
        <f t="shared" si="17"/>
        <v>31.4129416</v>
      </c>
      <c r="I121" s="9">
        <f t="shared" ca="1" si="18"/>
        <v>1059.033766978572</v>
      </c>
      <c r="J121" s="9">
        <f t="shared" ca="1" si="19"/>
        <v>2661.093788578572</v>
      </c>
    </row>
    <row r="122" spans="1:10">
      <c r="A122" s="5" t="s">
        <v>15</v>
      </c>
      <c r="B122" s="18">
        <v>7145845253</v>
      </c>
      <c r="C122" s="10" t="s">
        <v>72</v>
      </c>
      <c r="D122" s="100">
        <v>42891</v>
      </c>
      <c r="E122" s="103">
        <f t="shared" ca="1" si="15"/>
        <v>44914</v>
      </c>
      <c r="F122" s="105">
        <f t="shared" ca="1" si="16"/>
        <v>2023</v>
      </c>
      <c r="G122" s="28">
        <v>767.25</v>
      </c>
      <c r="H122" s="9">
        <f t="shared" si="17"/>
        <v>15.345000000000001</v>
      </c>
      <c r="I122" s="9">
        <f t="shared" ca="1" si="18"/>
        <v>517.33051177499999</v>
      </c>
      <c r="J122" s="9">
        <f t="shared" ca="1" si="19"/>
        <v>1299.9255117749999</v>
      </c>
    </row>
    <row r="123" spans="1:10">
      <c r="A123" s="5" t="s">
        <v>15</v>
      </c>
      <c r="B123" s="18">
        <v>37067648220</v>
      </c>
      <c r="C123" s="10" t="s">
        <v>76</v>
      </c>
      <c r="D123" s="100">
        <v>42891</v>
      </c>
      <c r="E123" s="103">
        <f t="shared" ca="1" si="15"/>
        <v>44914</v>
      </c>
      <c r="F123" s="105">
        <f t="shared" ca="1" si="16"/>
        <v>2023</v>
      </c>
      <c r="G123" s="30">
        <v>643.93543999999997</v>
      </c>
      <c r="H123" s="9">
        <f t="shared" si="17"/>
        <v>12.8787088</v>
      </c>
      <c r="I123" s="9">
        <f t="shared" ca="1" si="18"/>
        <v>434.18370899349594</v>
      </c>
      <c r="J123" s="9">
        <f t="shared" ca="1" si="19"/>
        <v>1090.997857793496</v>
      </c>
    </row>
    <row r="124" spans="1:10">
      <c r="A124" s="5" t="s">
        <v>15</v>
      </c>
      <c r="B124" s="18">
        <v>73841943268</v>
      </c>
      <c r="C124" s="10" t="s">
        <v>79</v>
      </c>
      <c r="D124" s="100">
        <v>42891</v>
      </c>
      <c r="E124" s="103">
        <f t="shared" ca="1" si="15"/>
        <v>44914</v>
      </c>
      <c r="F124" s="105">
        <f t="shared" ca="1" si="16"/>
        <v>2023</v>
      </c>
      <c r="G124" s="30">
        <v>321.96771999999999</v>
      </c>
      <c r="H124" s="9">
        <f t="shared" si="17"/>
        <v>6.4393544</v>
      </c>
      <c r="I124" s="9">
        <f t="shared" ca="1" si="18"/>
        <v>217.09185449674797</v>
      </c>
      <c r="J124" s="9">
        <f t="shared" ca="1" si="19"/>
        <v>545.498928896748</v>
      </c>
    </row>
    <row r="125" spans="1:10">
      <c r="A125" s="5" t="s">
        <v>15</v>
      </c>
      <c r="B125" s="18">
        <v>72774134234</v>
      </c>
      <c r="C125" s="10" t="s">
        <v>81</v>
      </c>
      <c r="D125" s="100">
        <v>42891</v>
      </c>
      <c r="E125" s="103">
        <f t="shared" ca="1" si="15"/>
        <v>44914</v>
      </c>
      <c r="F125" s="105">
        <f t="shared" ca="1" si="16"/>
        <v>2023</v>
      </c>
      <c r="G125" s="30">
        <v>321.96771999999999</v>
      </c>
      <c r="H125" s="9">
        <f t="shared" si="17"/>
        <v>6.4393544</v>
      </c>
      <c r="I125" s="9">
        <f t="shared" ca="1" si="18"/>
        <v>217.09185449674797</v>
      </c>
      <c r="J125" s="9">
        <f t="shared" ca="1" si="19"/>
        <v>545.498928896748</v>
      </c>
    </row>
    <row r="126" spans="1:10">
      <c r="A126" s="5" t="s">
        <v>15</v>
      </c>
      <c r="B126" s="18">
        <v>59904097291</v>
      </c>
      <c r="C126" s="10" t="s">
        <v>85</v>
      </c>
      <c r="D126" s="100">
        <v>42891</v>
      </c>
      <c r="E126" s="103">
        <f t="shared" ca="1" si="15"/>
        <v>44914</v>
      </c>
      <c r="F126" s="105">
        <f t="shared" ca="1" si="16"/>
        <v>2023</v>
      </c>
      <c r="G126" s="30">
        <v>321.96771999999999</v>
      </c>
      <c r="H126" s="9">
        <f t="shared" si="17"/>
        <v>6.4393544</v>
      </c>
      <c r="I126" s="9">
        <f t="shared" ca="1" si="18"/>
        <v>217.09185449674797</v>
      </c>
      <c r="J126" s="9">
        <f t="shared" ca="1" si="19"/>
        <v>545.498928896748</v>
      </c>
    </row>
    <row r="127" spans="1:10">
      <c r="A127" s="5" t="s">
        <v>15</v>
      </c>
      <c r="B127" s="18">
        <v>7694652349</v>
      </c>
      <c r="C127" s="10" t="s">
        <v>90</v>
      </c>
      <c r="D127" s="100">
        <v>42891</v>
      </c>
      <c r="E127" s="103">
        <f t="shared" ca="1" si="15"/>
        <v>44914</v>
      </c>
      <c r="F127" s="105">
        <f t="shared" ca="1" si="16"/>
        <v>2023</v>
      </c>
      <c r="G127" s="30">
        <v>321.96771999999999</v>
      </c>
      <c r="H127" s="9">
        <f t="shared" si="17"/>
        <v>6.4393544</v>
      </c>
      <c r="I127" s="9">
        <f t="shared" ca="1" si="18"/>
        <v>217.09185449674797</v>
      </c>
      <c r="J127" s="9">
        <f t="shared" ca="1" si="19"/>
        <v>545.498928896748</v>
      </c>
    </row>
    <row r="128" spans="1:10">
      <c r="A128" s="5" t="s">
        <v>15</v>
      </c>
      <c r="B128" s="6">
        <v>1226050204</v>
      </c>
      <c r="C128" s="35" t="s">
        <v>101</v>
      </c>
      <c r="D128" s="100">
        <v>42891</v>
      </c>
      <c r="E128" s="103">
        <f t="shared" ca="1" si="15"/>
        <v>44914</v>
      </c>
      <c r="F128" s="105">
        <f t="shared" ca="1" si="16"/>
        <v>2023</v>
      </c>
      <c r="G128" s="9">
        <v>215.56</v>
      </c>
      <c r="H128" s="9">
        <f t="shared" si="17"/>
        <v>4.3112000000000004</v>
      </c>
      <c r="I128" s="9">
        <f t="shared" ca="1" si="18"/>
        <v>145.34475740400001</v>
      </c>
      <c r="J128" s="9">
        <f t="shared" ca="1" si="19"/>
        <v>365.21595740400005</v>
      </c>
    </row>
    <row r="129" spans="1:10">
      <c r="A129" s="5" t="s">
        <v>6</v>
      </c>
      <c r="B129" s="6">
        <v>37816780249</v>
      </c>
      <c r="C129" s="7" t="s">
        <v>8</v>
      </c>
      <c r="D129" s="100">
        <v>42921</v>
      </c>
      <c r="E129" s="103">
        <f t="shared" ca="1" si="15"/>
        <v>44914</v>
      </c>
      <c r="F129" s="105">
        <f t="shared" ca="1" si="16"/>
        <v>1993</v>
      </c>
      <c r="G129" s="9">
        <v>287.83999999999997</v>
      </c>
      <c r="H129" s="9">
        <f t="shared" si="17"/>
        <v>5.7567999999999993</v>
      </c>
      <c r="I129" s="9">
        <f t="shared" ca="1" si="18"/>
        <v>191.20258449599999</v>
      </c>
      <c r="J129" s="9">
        <f t="shared" ca="1" si="19"/>
        <v>484.79938449599996</v>
      </c>
    </row>
    <row r="130" spans="1:10">
      <c r="A130" s="10" t="s">
        <v>6</v>
      </c>
      <c r="B130" s="6">
        <v>32719701220</v>
      </c>
      <c r="C130" s="7" t="s">
        <v>14</v>
      </c>
      <c r="D130" s="100">
        <v>42921</v>
      </c>
      <c r="E130" s="103">
        <f t="shared" ref="E130:E161" ca="1" si="20">TODAY()</f>
        <v>44914</v>
      </c>
      <c r="F130" s="105">
        <f t="shared" ref="F130:F161" ca="1" si="21">DATEDIF(D:D,E:E,"D")</f>
        <v>1993</v>
      </c>
      <c r="G130" s="9">
        <v>143.91999999999999</v>
      </c>
      <c r="H130" s="9">
        <f t="shared" ref="H130:H161" si="22">G130*2%</f>
        <v>2.8783999999999996</v>
      </c>
      <c r="I130" s="9">
        <f t="shared" ref="I130:I161" ca="1" si="23">F130*0.03333%*G130</f>
        <v>95.601292247999993</v>
      </c>
      <c r="J130" s="9">
        <f t="shared" ref="J130:J161" ca="1" si="24">SUM(G130:I130)</f>
        <v>242.39969224799998</v>
      </c>
    </row>
    <row r="131" spans="1:10">
      <c r="A131" s="5" t="s">
        <v>15</v>
      </c>
      <c r="B131" s="6">
        <v>67120342215</v>
      </c>
      <c r="C131" s="10" t="s">
        <v>32</v>
      </c>
      <c r="D131" s="100">
        <v>42921</v>
      </c>
      <c r="E131" s="103">
        <f t="shared" ca="1" si="20"/>
        <v>44914</v>
      </c>
      <c r="F131" s="105">
        <f t="shared" ca="1" si="21"/>
        <v>1993</v>
      </c>
      <c r="G131" s="9">
        <v>643.93543999999997</v>
      </c>
      <c r="H131" s="9">
        <f t="shared" si="22"/>
        <v>12.8787088</v>
      </c>
      <c r="I131" s="9">
        <f t="shared" ca="1" si="23"/>
        <v>427.74499852893598</v>
      </c>
      <c r="J131" s="9">
        <f t="shared" ca="1" si="24"/>
        <v>1084.559147328936</v>
      </c>
    </row>
    <row r="132" spans="1:10">
      <c r="A132" s="5" t="s">
        <v>15</v>
      </c>
      <c r="B132" s="20">
        <v>10880518200</v>
      </c>
      <c r="C132" s="21" t="s">
        <v>42</v>
      </c>
      <c r="D132" s="100">
        <v>42921</v>
      </c>
      <c r="E132" s="103">
        <f t="shared" ca="1" si="20"/>
        <v>44914</v>
      </c>
      <c r="F132" s="105">
        <f t="shared" ca="1" si="21"/>
        <v>1993</v>
      </c>
      <c r="G132" s="19">
        <v>321.96771999999999</v>
      </c>
      <c r="H132" s="9">
        <f t="shared" si="22"/>
        <v>6.4393544</v>
      </c>
      <c r="I132" s="9">
        <f t="shared" ca="1" si="23"/>
        <v>213.87249926446799</v>
      </c>
      <c r="J132" s="9">
        <f t="shared" ca="1" si="24"/>
        <v>542.27957366446799</v>
      </c>
    </row>
    <row r="133" spans="1:10">
      <c r="A133" s="5" t="s">
        <v>15</v>
      </c>
      <c r="B133" s="20">
        <v>42572932253</v>
      </c>
      <c r="C133" s="21" t="s">
        <v>44</v>
      </c>
      <c r="D133" s="100">
        <v>42921</v>
      </c>
      <c r="E133" s="103">
        <f t="shared" ca="1" si="20"/>
        <v>44914</v>
      </c>
      <c r="F133" s="105">
        <f t="shared" ca="1" si="21"/>
        <v>1993</v>
      </c>
      <c r="G133" s="23">
        <v>559.97799999999995</v>
      </c>
      <c r="H133" s="9">
        <f t="shared" si="22"/>
        <v>11.19956</v>
      </c>
      <c r="I133" s="9">
        <f t="shared" ca="1" si="23"/>
        <v>371.97485012819999</v>
      </c>
      <c r="J133" s="9">
        <f t="shared" ca="1" si="24"/>
        <v>943.15241012820002</v>
      </c>
    </row>
    <row r="134" spans="1:10">
      <c r="A134" s="5" t="s">
        <v>15</v>
      </c>
      <c r="B134" s="20">
        <v>11599944200</v>
      </c>
      <c r="C134" s="21" t="s">
        <v>45</v>
      </c>
      <c r="D134" s="100">
        <v>42921</v>
      </c>
      <c r="E134" s="103">
        <f t="shared" ca="1" si="20"/>
        <v>44914</v>
      </c>
      <c r="F134" s="105">
        <f t="shared" ca="1" si="21"/>
        <v>1993</v>
      </c>
      <c r="G134" s="19">
        <v>1008.70068</v>
      </c>
      <c r="H134" s="9">
        <f t="shared" si="22"/>
        <v>20.174013600000002</v>
      </c>
      <c r="I134" s="9">
        <f t="shared" ca="1" si="23"/>
        <v>670.04647373149203</v>
      </c>
      <c r="J134" s="9">
        <f t="shared" ca="1" si="24"/>
        <v>1698.9211673314921</v>
      </c>
    </row>
    <row r="135" spans="1:10">
      <c r="A135" s="5" t="s">
        <v>15</v>
      </c>
      <c r="B135" s="20">
        <v>70863776272</v>
      </c>
      <c r="C135" s="21" t="s">
        <v>47</v>
      </c>
      <c r="D135" s="100">
        <v>42921</v>
      </c>
      <c r="E135" s="103">
        <f t="shared" ca="1" si="20"/>
        <v>44914</v>
      </c>
      <c r="F135" s="105">
        <f t="shared" ca="1" si="21"/>
        <v>1993</v>
      </c>
      <c r="G135" s="22">
        <v>973.64171999999985</v>
      </c>
      <c r="H135" s="9">
        <f t="shared" si="22"/>
        <v>19.472834399999996</v>
      </c>
      <c r="I135" s="9">
        <f t="shared" ca="1" si="23"/>
        <v>646.75796705506787</v>
      </c>
      <c r="J135" s="9">
        <f t="shared" ca="1" si="24"/>
        <v>1639.8725214550677</v>
      </c>
    </row>
    <row r="136" spans="1:10">
      <c r="A136" s="5" t="s">
        <v>15</v>
      </c>
      <c r="B136" s="18">
        <v>13772953204</v>
      </c>
      <c r="C136" s="10" t="s">
        <v>58</v>
      </c>
      <c r="D136" s="100">
        <v>42921</v>
      </c>
      <c r="E136" s="103">
        <f t="shared" ca="1" si="20"/>
        <v>44914</v>
      </c>
      <c r="F136" s="105">
        <f t="shared" ca="1" si="21"/>
        <v>1993</v>
      </c>
      <c r="G136" s="19">
        <v>1089.6112000000001</v>
      </c>
      <c r="H136" s="9">
        <f t="shared" si="22"/>
        <v>21.792224000000001</v>
      </c>
      <c r="I136" s="9">
        <f t="shared" ca="1" si="23"/>
        <v>723.79265402928002</v>
      </c>
      <c r="J136" s="9">
        <f t="shared" ca="1" si="24"/>
        <v>1835.1960780292802</v>
      </c>
    </row>
    <row r="137" spans="1:10">
      <c r="A137" s="5" t="s">
        <v>15</v>
      </c>
      <c r="B137" s="18">
        <v>18724990230</v>
      </c>
      <c r="C137" s="10" t="s">
        <v>59</v>
      </c>
      <c r="D137" s="100">
        <v>42921</v>
      </c>
      <c r="E137" s="103">
        <f t="shared" ca="1" si="20"/>
        <v>44914</v>
      </c>
      <c r="F137" s="105">
        <f t="shared" ca="1" si="21"/>
        <v>1993</v>
      </c>
      <c r="G137" s="22">
        <v>321.96771999999999</v>
      </c>
      <c r="H137" s="9">
        <f t="shared" si="22"/>
        <v>6.4393544</v>
      </c>
      <c r="I137" s="9">
        <f t="shared" ca="1" si="23"/>
        <v>213.87249926446799</v>
      </c>
      <c r="J137" s="9">
        <f t="shared" ca="1" si="24"/>
        <v>542.27957366446799</v>
      </c>
    </row>
    <row r="138" spans="1:10">
      <c r="A138" s="5" t="s">
        <v>15</v>
      </c>
      <c r="B138" s="18">
        <v>10867449268</v>
      </c>
      <c r="C138" s="10" t="s">
        <v>60</v>
      </c>
      <c r="D138" s="100">
        <v>42921</v>
      </c>
      <c r="E138" s="103">
        <f t="shared" ca="1" si="20"/>
        <v>44914</v>
      </c>
      <c r="F138" s="105">
        <f t="shared" ca="1" si="21"/>
        <v>1993</v>
      </c>
      <c r="G138" s="23">
        <v>487.27151999999995</v>
      </c>
      <c r="H138" s="9">
        <f t="shared" si="22"/>
        <v>9.7454304</v>
      </c>
      <c r="I138" s="9">
        <f t="shared" ca="1" si="23"/>
        <v>323.67834204868797</v>
      </c>
      <c r="J138" s="9">
        <f t="shared" ca="1" si="24"/>
        <v>820.69529244868795</v>
      </c>
    </row>
    <row r="139" spans="1:10">
      <c r="A139" s="5" t="s">
        <v>15</v>
      </c>
      <c r="B139" s="18">
        <v>21276900287</v>
      </c>
      <c r="C139" s="10" t="s">
        <v>61</v>
      </c>
      <c r="D139" s="100">
        <v>42921</v>
      </c>
      <c r="E139" s="103">
        <f t="shared" ca="1" si="20"/>
        <v>44914</v>
      </c>
      <c r="F139" s="105">
        <f t="shared" ca="1" si="21"/>
        <v>1993</v>
      </c>
      <c r="G139" s="22">
        <v>487.27151999999995</v>
      </c>
      <c r="H139" s="9">
        <f t="shared" si="22"/>
        <v>9.7454304</v>
      </c>
      <c r="I139" s="9">
        <f t="shared" ca="1" si="23"/>
        <v>323.67834204868797</v>
      </c>
      <c r="J139" s="9">
        <f t="shared" ca="1" si="24"/>
        <v>820.69529244868795</v>
      </c>
    </row>
    <row r="140" spans="1:10">
      <c r="A140" s="5" t="s">
        <v>15</v>
      </c>
      <c r="B140" s="18">
        <v>15895491200</v>
      </c>
      <c r="C140" s="10" t="s">
        <v>62</v>
      </c>
      <c r="D140" s="100">
        <v>42921</v>
      </c>
      <c r="E140" s="103">
        <f t="shared" ca="1" si="20"/>
        <v>44914</v>
      </c>
      <c r="F140" s="105">
        <f t="shared" ca="1" si="21"/>
        <v>1993</v>
      </c>
      <c r="G140" s="22">
        <v>725.77907999999991</v>
      </c>
      <c r="H140" s="9">
        <f t="shared" si="22"/>
        <v>14.515581599999999</v>
      </c>
      <c r="I140" s="9">
        <f t="shared" ca="1" si="23"/>
        <v>482.11101955645194</v>
      </c>
      <c r="J140" s="9">
        <f t="shared" ca="1" si="24"/>
        <v>1222.4056811564519</v>
      </c>
    </row>
    <row r="141" spans="1:10">
      <c r="A141" s="5" t="s">
        <v>15</v>
      </c>
      <c r="B141" s="18">
        <v>77587855220</v>
      </c>
      <c r="C141" s="10" t="s">
        <v>66</v>
      </c>
      <c r="D141" s="100">
        <v>42921</v>
      </c>
      <c r="E141" s="103">
        <f t="shared" ca="1" si="20"/>
        <v>44914</v>
      </c>
      <c r="F141" s="105">
        <f t="shared" ca="1" si="21"/>
        <v>1993</v>
      </c>
      <c r="G141" s="27">
        <v>279.98899999999998</v>
      </c>
      <c r="H141" s="9">
        <f t="shared" si="22"/>
        <v>5.59978</v>
      </c>
      <c r="I141" s="9">
        <f t="shared" ca="1" si="23"/>
        <v>185.98742506409999</v>
      </c>
      <c r="J141" s="9">
        <f t="shared" ca="1" si="24"/>
        <v>471.57620506410001</v>
      </c>
    </row>
    <row r="142" spans="1:10">
      <c r="A142" s="5" t="s">
        <v>15</v>
      </c>
      <c r="B142" s="18">
        <v>41364945720</v>
      </c>
      <c r="C142" s="10" t="s">
        <v>68</v>
      </c>
      <c r="D142" s="100">
        <v>42921</v>
      </c>
      <c r="E142" s="103">
        <f t="shared" ca="1" si="20"/>
        <v>44914</v>
      </c>
      <c r="F142" s="105">
        <f t="shared" ca="1" si="21"/>
        <v>1993</v>
      </c>
      <c r="G142" s="19">
        <v>1570.64708</v>
      </c>
      <c r="H142" s="9">
        <f t="shared" si="22"/>
        <v>31.4129416</v>
      </c>
      <c r="I142" s="9">
        <f t="shared" ca="1" si="23"/>
        <v>1043.3288668256519</v>
      </c>
      <c r="J142" s="9">
        <f t="shared" ca="1" si="24"/>
        <v>2645.3888884256521</v>
      </c>
    </row>
    <row r="143" spans="1:10">
      <c r="A143" s="5" t="s">
        <v>15</v>
      </c>
      <c r="B143" s="18">
        <v>7145845253</v>
      </c>
      <c r="C143" s="10" t="s">
        <v>72</v>
      </c>
      <c r="D143" s="100">
        <v>42921</v>
      </c>
      <c r="E143" s="103">
        <f t="shared" ca="1" si="20"/>
        <v>44914</v>
      </c>
      <c r="F143" s="105">
        <f t="shared" ca="1" si="21"/>
        <v>1993</v>
      </c>
      <c r="G143" s="28">
        <v>767.25</v>
      </c>
      <c r="H143" s="9">
        <f t="shared" si="22"/>
        <v>15.345000000000001</v>
      </c>
      <c r="I143" s="9">
        <f t="shared" ca="1" si="23"/>
        <v>509.658779025</v>
      </c>
      <c r="J143" s="9">
        <f t="shared" ca="1" si="24"/>
        <v>1292.2537790250001</v>
      </c>
    </row>
    <row r="144" spans="1:10">
      <c r="A144" s="5" t="s">
        <v>15</v>
      </c>
      <c r="B144" s="18">
        <v>37067648220</v>
      </c>
      <c r="C144" s="10" t="s">
        <v>76</v>
      </c>
      <c r="D144" s="100">
        <v>42921</v>
      </c>
      <c r="E144" s="103">
        <f t="shared" ca="1" si="20"/>
        <v>44914</v>
      </c>
      <c r="F144" s="105">
        <f t="shared" ca="1" si="21"/>
        <v>1993</v>
      </c>
      <c r="G144" s="30">
        <v>643.93543999999997</v>
      </c>
      <c r="H144" s="9">
        <f t="shared" si="22"/>
        <v>12.8787088</v>
      </c>
      <c r="I144" s="9">
        <f t="shared" ca="1" si="23"/>
        <v>427.74499852893598</v>
      </c>
      <c r="J144" s="9">
        <f t="shared" ca="1" si="24"/>
        <v>1084.559147328936</v>
      </c>
    </row>
    <row r="145" spans="1:10">
      <c r="A145" s="5" t="s">
        <v>15</v>
      </c>
      <c r="B145" s="18">
        <v>73841943268</v>
      </c>
      <c r="C145" s="10" t="s">
        <v>79</v>
      </c>
      <c r="D145" s="100">
        <v>42921</v>
      </c>
      <c r="E145" s="103">
        <f t="shared" ca="1" si="20"/>
        <v>44914</v>
      </c>
      <c r="F145" s="105">
        <f t="shared" ca="1" si="21"/>
        <v>1993</v>
      </c>
      <c r="G145" s="30">
        <v>321.96771999999999</v>
      </c>
      <c r="H145" s="9">
        <f t="shared" si="22"/>
        <v>6.4393544</v>
      </c>
      <c r="I145" s="9">
        <f t="shared" ca="1" si="23"/>
        <v>213.87249926446799</v>
      </c>
      <c r="J145" s="9">
        <f t="shared" ca="1" si="24"/>
        <v>542.27957366446799</v>
      </c>
    </row>
    <row r="146" spans="1:10">
      <c r="A146" s="5" t="s">
        <v>15</v>
      </c>
      <c r="B146" s="18">
        <v>72774134234</v>
      </c>
      <c r="C146" s="10" t="s">
        <v>81</v>
      </c>
      <c r="D146" s="100">
        <v>42921</v>
      </c>
      <c r="E146" s="103">
        <f t="shared" ca="1" si="20"/>
        <v>44914</v>
      </c>
      <c r="F146" s="105">
        <f t="shared" ca="1" si="21"/>
        <v>1993</v>
      </c>
      <c r="G146" s="30">
        <v>321.96771999999999</v>
      </c>
      <c r="H146" s="9">
        <f t="shared" si="22"/>
        <v>6.4393544</v>
      </c>
      <c r="I146" s="9">
        <f t="shared" ca="1" si="23"/>
        <v>213.87249926446799</v>
      </c>
      <c r="J146" s="9">
        <f t="shared" ca="1" si="24"/>
        <v>542.27957366446799</v>
      </c>
    </row>
    <row r="147" spans="1:10">
      <c r="A147" s="5" t="s">
        <v>15</v>
      </c>
      <c r="B147" s="18">
        <v>69004072268</v>
      </c>
      <c r="C147" s="10" t="s">
        <v>84</v>
      </c>
      <c r="D147" s="100">
        <v>42921</v>
      </c>
      <c r="E147" s="103">
        <f t="shared" ca="1" si="20"/>
        <v>44914</v>
      </c>
      <c r="F147" s="105">
        <f t="shared" ca="1" si="21"/>
        <v>1993</v>
      </c>
      <c r="G147" s="9">
        <v>321.96771999999999</v>
      </c>
      <c r="H147" s="9">
        <f t="shared" si="22"/>
        <v>6.4393544</v>
      </c>
      <c r="I147" s="9">
        <f t="shared" ca="1" si="23"/>
        <v>213.87249926446799</v>
      </c>
      <c r="J147" s="9">
        <f t="shared" ca="1" si="24"/>
        <v>542.27957366446799</v>
      </c>
    </row>
    <row r="148" spans="1:10">
      <c r="A148" s="5" t="s">
        <v>15</v>
      </c>
      <c r="B148" s="18">
        <v>42477840215</v>
      </c>
      <c r="C148" s="10" t="s">
        <v>89</v>
      </c>
      <c r="D148" s="100">
        <v>42921</v>
      </c>
      <c r="E148" s="103">
        <f t="shared" ca="1" si="20"/>
        <v>44914</v>
      </c>
      <c r="F148" s="105">
        <f t="shared" ca="1" si="21"/>
        <v>1993</v>
      </c>
      <c r="G148" s="9">
        <v>321.96771999999999</v>
      </c>
      <c r="H148" s="9">
        <f t="shared" si="22"/>
        <v>6.4393544</v>
      </c>
      <c r="I148" s="9">
        <f t="shared" ca="1" si="23"/>
        <v>213.87249926446799</v>
      </c>
      <c r="J148" s="9">
        <f t="shared" ca="1" si="24"/>
        <v>542.27957366446799</v>
      </c>
    </row>
    <row r="149" spans="1:10">
      <c r="A149" s="5" t="s">
        <v>15</v>
      </c>
      <c r="B149" s="18">
        <v>7694652349</v>
      </c>
      <c r="C149" s="10" t="s">
        <v>90</v>
      </c>
      <c r="D149" s="100">
        <v>42921</v>
      </c>
      <c r="E149" s="103">
        <f t="shared" ca="1" si="20"/>
        <v>44914</v>
      </c>
      <c r="F149" s="105">
        <f t="shared" ca="1" si="21"/>
        <v>1993</v>
      </c>
      <c r="G149" s="30">
        <v>321.96771999999999</v>
      </c>
      <c r="H149" s="9">
        <f t="shared" si="22"/>
        <v>6.4393544</v>
      </c>
      <c r="I149" s="9">
        <f t="shared" ca="1" si="23"/>
        <v>213.87249926446799</v>
      </c>
      <c r="J149" s="9">
        <f t="shared" ca="1" si="24"/>
        <v>542.27957366446799</v>
      </c>
    </row>
    <row r="150" spans="1:10">
      <c r="A150" s="5" t="s">
        <v>15</v>
      </c>
      <c r="B150" s="6">
        <v>1226050204</v>
      </c>
      <c r="C150" s="35" t="s">
        <v>101</v>
      </c>
      <c r="D150" s="100">
        <v>42921</v>
      </c>
      <c r="E150" s="103">
        <f t="shared" ca="1" si="20"/>
        <v>44914</v>
      </c>
      <c r="F150" s="105">
        <f t="shared" ca="1" si="21"/>
        <v>1993</v>
      </c>
      <c r="G150" s="9">
        <v>215.56</v>
      </c>
      <c r="H150" s="9">
        <f t="shared" si="22"/>
        <v>4.3112000000000004</v>
      </c>
      <c r="I150" s="9">
        <f t="shared" ca="1" si="23"/>
        <v>143.189372964</v>
      </c>
      <c r="J150" s="9">
        <f t="shared" ca="1" si="24"/>
        <v>363.06057296400002</v>
      </c>
    </row>
    <row r="151" spans="1:10">
      <c r="A151" s="5" t="s">
        <v>6</v>
      </c>
      <c r="B151" s="6">
        <v>37816780249</v>
      </c>
      <c r="C151" s="7" t="s">
        <v>8</v>
      </c>
      <c r="D151" s="100">
        <v>42952</v>
      </c>
      <c r="E151" s="103">
        <f t="shared" ca="1" si="20"/>
        <v>44914</v>
      </c>
      <c r="F151" s="105">
        <f t="shared" ca="1" si="21"/>
        <v>1962</v>
      </c>
      <c r="G151" s="9">
        <v>330.5</v>
      </c>
      <c r="H151" s="9">
        <f t="shared" si="22"/>
        <v>6.61</v>
      </c>
      <c r="I151" s="9">
        <f t="shared" ca="1" si="23"/>
        <v>216.12538529999998</v>
      </c>
      <c r="J151" s="9">
        <f t="shared" ca="1" si="24"/>
        <v>553.23538529999996</v>
      </c>
    </row>
    <row r="152" spans="1:10">
      <c r="A152" s="5" t="s">
        <v>6</v>
      </c>
      <c r="B152" s="6">
        <v>21816263249</v>
      </c>
      <c r="C152" s="13" t="s">
        <v>10</v>
      </c>
      <c r="D152" s="100">
        <v>42952</v>
      </c>
      <c r="E152" s="103">
        <f t="shared" ca="1" si="20"/>
        <v>44914</v>
      </c>
      <c r="F152" s="105">
        <f t="shared" ca="1" si="21"/>
        <v>1962</v>
      </c>
      <c r="G152" s="9">
        <v>661</v>
      </c>
      <c r="H152" s="9">
        <f t="shared" si="22"/>
        <v>13.22</v>
      </c>
      <c r="I152" s="9">
        <f t="shared" ca="1" si="23"/>
        <v>432.25077059999995</v>
      </c>
      <c r="J152" s="9">
        <f t="shared" ca="1" si="24"/>
        <v>1106.4707705999999</v>
      </c>
    </row>
    <row r="153" spans="1:10">
      <c r="A153" s="5" t="s">
        <v>15</v>
      </c>
      <c r="B153" s="20">
        <v>11599944200</v>
      </c>
      <c r="C153" s="21" t="s">
        <v>45</v>
      </c>
      <c r="D153" s="100">
        <v>42952</v>
      </c>
      <c r="E153" s="103">
        <f t="shared" ca="1" si="20"/>
        <v>44914</v>
      </c>
      <c r="F153" s="105">
        <f t="shared" ca="1" si="21"/>
        <v>1962</v>
      </c>
      <c r="G153" s="19">
        <v>1008.70068</v>
      </c>
      <c r="H153" s="9">
        <f t="shared" si="22"/>
        <v>20.174013600000002</v>
      </c>
      <c r="I153" s="9">
        <f t="shared" ca="1" si="23"/>
        <v>659.6242756955279</v>
      </c>
      <c r="J153" s="9">
        <f t="shared" ca="1" si="24"/>
        <v>1688.4989692955278</v>
      </c>
    </row>
    <row r="154" spans="1:10">
      <c r="A154" s="5" t="s">
        <v>15</v>
      </c>
      <c r="B154" s="18">
        <v>13772953204</v>
      </c>
      <c r="C154" s="10" t="s">
        <v>58</v>
      </c>
      <c r="D154" s="100">
        <v>42952</v>
      </c>
      <c r="E154" s="103">
        <f t="shared" ca="1" si="20"/>
        <v>44914</v>
      </c>
      <c r="F154" s="105">
        <f t="shared" ca="1" si="21"/>
        <v>1962</v>
      </c>
      <c r="G154" s="19">
        <v>1089.6112000000001</v>
      </c>
      <c r="H154" s="9">
        <f t="shared" si="22"/>
        <v>21.792224000000001</v>
      </c>
      <c r="I154" s="9">
        <f t="shared" ca="1" si="23"/>
        <v>712.53446422751995</v>
      </c>
      <c r="J154" s="9">
        <f t="shared" ca="1" si="24"/>
        <v>1823.93788822752</v>
      </c>
    </row>
    <row r="155" spans="1:10">
      <c r="A155" s="5" t="s">
        <v>15</v>
      </c>
      <c r="B155" s="18">
        <v>72774134234</v>
      </c>
      <c r="C155" s="10" t="s">
        <v>81</v>
      </c>
      <c r="D155" s="100">
        <v>42952</v>
      </c>
      <c r="E155" s="103">
        <f t="shared" ca="1" si="20"/>
        <v>44914</v>
      </c>
      <c r="F155" s="105">
        <f t="shared" ca="1" si="21"/>
        <v>1962</v>
      </c>
      <c r="G155" s="30">
        <v>321.96771999999999</v>
      </c>
      <c r="H155" s="9">
        <f t="shared" si="22"/>
        <v>6.4393544</v>
      </c>
      <c r="I155" s="9">
        <f t="shared" ca="1" si="23"/>
        <v>210.54583219111197</v>
      </c>
      <c r="J155" s="9">
        <f t="shared" ca="1" si="24"/>
        <v>538.95290659111197</v>
      </c>
    </row>
    <row r="156" spans="1:10">
      <c r="A156" s="5" t="s">
        <v>15</v>
      </c>
      <c r="B156" s="18">
        <v>42477840215</v>
      </c>
      <c r="C156" s="10" t="s">
        <v>89</v>
      </c>
      <c r="D156" s="100">
        <v>42952</v>
      </c>
      <c r="E156" s="103">
        <f t="shared" ca="1" si="20"/>
        <v>44914</v>
      </c>
      <c r="F156" s="105">
        <f t="shared" ca="1" si="21"/>
        <v>1962</v>
      </c>
      <c r="G156" s="9">
        <v>321.96771999999999</v>
      </c>
      <c r="H156" s="9">
        <f t="shared" si="22"/>
        <v>6.4393544</v>
      </c>
      <c r="I156" s="9">
        <f t="shared" ca="1" si="23"/>
        <v>210.54583219111197</v>
      </c>
      <c r="J156" s="9">
        <f t="shared" ca="1" si="24"/>
        <v>538.95290659111197</v>
      </c>
    </row>
    <row r="157" spans="1:10">
      <c r="A157" s="5" t="s">
        <v>6</v>
      </c>
      <c r="B157" s="6">
        <v>37816780249</v>
      </c>
      <c r="C157" s="7" t="s">
        <v>8</v>
      </c>
      <c r="D157" s="100">
        <v>42983</v>
      </c>
      <c r="E157" s="103">
        <f t="shared" ca="1" si="20"/>
        <v>44914</v>
      </c>
      <c r="F157" s="105">
        <f t="shared" ca="1" si="21"/>
        <v>1931</v>
      </c>
      <c r="G157" s="9">
        <v>330.5</v>
      </c>
      <c r="H157" s="9">
        <f t="shared" si="22"/>
        <v>6.61</v>
      </c>
      <c r="I157" s="9">
        <f t="shared" ca="1" si="23"/>
        <v>212.71056014999999</v>
      </c>
      <c r="J157" s="9">
        <f t="shared" ca="1" si="24"/>
        <v>549.82056015000001</v>
      </c>
    </row>
    <row r="158" spans="1:10">
      <c r="A158" s="5" t="s">
        <v>6</v>
      </c>
      <c r="B158" s="6">
        <v>21816263249</v>
      </c>
      <c r="C158" s="13" t="s">
        <v>10</v>
      </c>
      <c r="D158" s="100">
        <v>42983</v>
      </c>
      <c r="E158" s="103">
        <f t="shared" ca="1" si="20"/>
        <v>44914</v>
      </c>
      <c r="F158" s="105">
        <f t="shared" ca="1" si="21"/>
        <v>1931</v>
      </c>
      <c r="G158" s="9">
        <v>661</v>
      </c>
      <c r="H158" s="9">
        <f t="shared" si="22"/>
        <v>13.22</v>
      </c>
      <c r="I158" s="9">
        <f t="shared" ca="1" si="23"/>
        <v>425.42112029999998</v>
      </c>
      <c r="J158" s="9">
        <f t="shared" ca="1" si="24"/>
        <v>1099.6411203</v>
      </c>
    </row>
    <row r="159" spans="1:10">
      <c r="A159" s="5" t="s">
        <v>15</v>
      </c>
      <c r="B159" s="18">
        <v>42477840215</v>
      </c>
      <c r="C159" s="10" t="s">
        <v>89</v>
      </c>
      <c r="D159" s="100">
        <v>42983</v>
      </c>
      <c r="E159" s="103">
        <f t="shared" ca="1" si="20"/>
        <v>44914</v>
      </c>
      <c r="F159" s="105">
        <f t="shared" ca="1" si="21"/>
        <v>1931</v>
      </c>
      <c r="G159" s="9">
        <v>354.16960699999998</v>
      </c>
      <c r="H159" s="9">
        <f t="shared" si="22"/>
        <v>7.0833921399999999</v>
      </c>
      <c r="I159" s="9">
        <f t="shared" ca="1" si="23"/>
        <v>227.94437365529609</v>
      </c>
      <c r="J159" s="9">
        <f t="shared" ca="1" si="24"/>
        <v>589.19737279529613</v>
      </c>
    </row>
    <row r="160" spans="1:10">
      <c r="A160" s="5" t="s">
        <v>6</v>
      </c>
      <c r="B160" s="6">
        <v>21816263249</v>
      </c>
      <c r="C160" s="13" t="s">
        <v>10</v>
      </c>
      <c r="D160" s="100">
        <v>43013</v>
      </c>
      <c r="E160" s="103">
        <f t="shared" ca="1" si="20"/>
        <v>44914</v>
      </c>
      <c r="F160" s="105">
        <f t="shared" ca="1" si="21"/>
        <v>1901</v>
      </c>
      <c r="G160" s="9">
        <v>661</v>
      </c>
      <c r="H160" s="9">
        <f t="shared" si="22"/>
        <v>13.22</v>
      </c>
      <c r="I160" s="9">
        <f t="shared" ca="1" si="23"/>
        <v>418.81178130000001</v>
      </c>
      <c r="J160" s="9">
        <f t="shared" ca="1" si="24"/>
        <v>1093.0317813000001</v>
      </c>
    </row>
    <row r="161" spans="1:10">
      <c r="A161" s="5" t="s">
        <v>15</v>
      </c>
      <c r="B161" s="18">
        <v>10412212234</v>
      </c>
      <c r="C161" s="10" t="s">
        <v>38</v>
      </c>
      <c r="D161" s="100">
        <v>43013</v>
      </c>
      <c r="E161" s="103">
        <f t="shared" ca="1" si="20"/>
        <v>44914</v>
      </c>
      <c r="F161" s="105">
        <f t="shared" ca="1" si="21"/>
        <v>1901</v>
      </c>
      <c r="G161" s="19">
        <v>616.03216800000007</v>
      </c>
      <c r="H161" s="9">
        <f t="shared" si="22"/>
        <v>12.320643360000002</v>
      </c>
      <c r="I161" s="9">
        <f t="shared" ca="1" si="23"/>
        <v>390.32001455095445</v>
      </c>
      <c r="J161" s="9">
        <f t="shared" ca="1" si="24"/>
        <v>1018.6728259109545</v>
      </c>
    </row>
    <row r="162" spans="1:10">
      <c r="A162" s="5" t="s">
        <v>15</v>
      </c>
      <c r="B162" s="18">
        <v>3023788200</v>
      </c>
      <c r="C162" s="10" t="s">
        <v>83</v>
      </c>
      <c r="D162" s="100">
        <v>43013</v>
      </c>
      <c r="E162" s="103">
        <f t="shared" ref="E162:E168" ca="1" si="25">TODAY()</f>
        <v>44914</v>
      </c>
      <c r="F162" s="105">
        <f t="shared" ref="F162:F168" ca="1" si="26">DATEDIF(D:D,E:E,"D")</f>
        <v>1901</v>
      </c>
      <c r="G162" s="9">
        <v>643.96</v>
      </c>
      <c r="H162" s="9">
        <f t="shared" ref="H162:H168" si="27">G162*2%</f>
        <v>12.879200000000001</v>
      </c>
      <c r="I162" s="9">
        <f t="shared" ref="I162:I168" ca="1" si="28">F162*0.03333%*G162</f>
        <v>408.015181068</v>
      </c>
      <c r="J162" s="9">
        <f t="shared" ref="J162:J168" ca="1" si="29">SUM(G162:I162)</f>
        <v>1064.8543810680001</v>
      </c>
    </row>
    <row r="163" spans="1:10">
      <c r="A163" s="5" t="s">
        <v>15</v>
      </c>
      <c r="B163" s="18">
        <v>42477840215</v>
      </c>
      <c r="C163" s="10" t="s">
        <v>89</v>
      </c>
      <c r="D163" s="100">
        <v>43013</v>
      </c>
      <c r="E163" s="103">
        <f t="shared" ca="1" si="25"/>
        <v>44914</v>
      </c>
      <c r="F163" s="105">
        <f t="shared" ca="1" si="26"/>
        <v>1901</v>
      </c>
      <c r="G163" s="9">
        <v>354.16960699999998</v>
      </c>
      <c r="H163" s="9">
        <f t="shared" si="27"/>
        <v>7.0833921399999999</v>
      </c>
      <c r="I163" s="9">
        <f t="shared" ca="1" si="28"/>
        <v>224.40303175490308</v>
      </c>
      <c r="J163" s="9">
        <f t="shared" ca="1" si="29"/>
        <v>585.6560308949031</v>
      </c>
    </row>
    <row r="164" spans="1:10">
      <c r="A164" s="5" t="s">
        <v>15</v>
      </c>
      <c r="B164" s="18">
        <v>10412212234</v>
      </c>
      <c r="C164" s="10" t="s">
        <v>38</v>
      </c>
      <c r="D164" s="100">
        <v>43044</v>
      </c>
      <c r="E164" s="103">
        <f t="shared" ca="1" si="25"/>
        <v>44914</v>
      </c>
      <c r="F164" s="105">
        <f t="shared" ca="1" si="26"/>
        <v>1870</v>
      </c>
      <c r="G164" s="19">
        <v>616.03216800000007</v>
      </c>
      <c r="H164" s="9">
        <f t="shared" si="27"/>
        <v>12.320643360000002</v>
      </c>
      <c r="I164" s="9">
        <f t="shared" ca="1" si="28"/>
        <v>383.95498538152799</v>
      </c>
      <c r="J164" s="9">
        <f t="shared" ca="1" si="29"/>
        <v>1012.307796741528</v>
      </c>
    </row>
    <row r="165" spans="1:10">
      <c r="A165" s="5" t="s">
        <v>15</v>
      </c>
      <c r="B165" s="18">
        <v>8772703253</v>
      </c>
      <c r="C165" s="10" t="s">
        <v>49</v>
      </c>
      <c r="D165" s="100">
        <v>43044</v>
      </c>
      <c r="E165" s="103">
        <f t="shared" ca="1" si="25"/>
        <v>44914</v>
      </c>
      <c r="F165" s="105">
        <f t="shared" ca="1" si="26"/>
        <v>1870</v>
      </c>
      <c r="G165" s="19">
        <v>54.16</v>
      </c>
      <c r="H165" s="9">
        <f t="shared" si="27"/>
        <v>1.0831999999999999</v>
      </c>
      <c r="I165" s="9">
        <f t="shared" ca="1" si="28"/>
        <v>33.756357359999996</v>
      </c>
      <c r="J165" s="9">
        <f t="shared" ca="1" si="29"/>
        <v>88.999557359999983</v>
      </c>
    </row>
    <row r="166" spans="1:10">
      <c r="A166" s="5" t="s">
        <v>15</v>
      </c>
      <c r="B166" s="18">
        <v>3023788200</v>
      </c>
      <c r="C166" s="10" t="s">
        <v>83</v>
      </c>
      <c r="D166" s="100">
        <v>43044</v>
      </c>
      <c r="E166" s="103">
        <f t="shared" ca="1" si="25"/>
        <v>44914</v>
      </c>
      <c r="F166" s="105">
        <f t="shared" ca="1" si="26"/>
        <v>1870</v>
      </c>
      <c r="G166" s="9">
        <v>708.33921399999997</v>
      </c>
      <c r="H166" s="9">
        <f t="shared" si="27"/>
        <v>14.16678428</v>
      </c>
      <c r="I166" s="9">
        <f t="shared" ca="1" si="28"/>
        <v>441.48729024899393</v>
      </c>
      <c r="J166" s="9">
        <f t="shared" ca="1" si="29"/>
        <v>1163.9932885289938</v>
      </c>
    </row>
    <row r="167" spans="1:10">
      <c r="A167" s="5" t="s">
        <v>15</v>
      </c>
      <c r="B167" s="18">
        <v>10412212234</v>
      </c>
      <c r="C167" s="10" t="s">
        <v>38</v>
      </c>
      <c r="D167" s="100">
        <v>43074</v>
      </c>
      <c r="E167" s="103">
        <f t="shared" ca="1" si="25"/>
        <v>44914</v>
      </c>
      <c r="F167" s="105">
        <f t="shared" ca="1" si="26"/>
        <v>1840</v>
      </c>
      <c r="G167" s="19">
        <v>616.03216800000007</v>
      </c>
      <c r="H167" s="9">
        <f t="shared" si="27"/>
        <v>12.320643360000002</v>
      </c>
      <c r="I167" s="9">
        <f t="shared" ca="1" si="28"/>
        <v>377.79527973369602</v>
      </c>
      <c r="J167" s="9">
        <f t="shared" ca="1" si="29"/>
        <v>1006.1480910936961</v>
      </c>
    </row>
    <row r="168" spans="1:10">
      <c r="A168" s="5" t="s">
        <v>15</v>
      </c>
      <c r="B168" s="18">
        <v>8772703253</v>
      </c>
      <c r="C168" s="10" t="s">
        <v>49</v>
      </c>
      <c r="D168" s="100">
        <v>43074</v>
      </c>
      <c r="E168" s="103">
        <f t="shared" ca="1" si="25"/>
        <v>44914</v>
      </c>
      <c r="F168" s="105">
        <f t="shared" ca="1" si="26"/>
        <v>1840</v>
      </c>
      <c r="G168" s="19">
        <v>1454.1600670000003</v>
      </c>
      <c r="H168" s="9">
        <f t="shared" si="27"/>
        <v>29.083201340000006</v>
      </c>
      <c r="I168" s="9">
        <f t="shared" ca="1" si="28"/>
        <v>891.79565260922402</v>
      </c>
      <c r="J168" s="9">
        <f t="shared" ca="1" si="29"/>
        <v>2375.0389209492241</v>
      </c>
    </row>
    <row r="169" spans="1:10">
      <c r="G169" s="106">
        <f>SUM(G2:G168)</f>
        <v>93325.297959000018</v>
      </c>
      <c r="H169" s="106">
        <f t="shared" ref="H169:J169" si="30">SUM(H2:H168)</f>
        <v>1866.50595918</v>
      </c>
      <c r="I169" s="106">
        <f t="shared" ca="1" si="30"/>
        <v>64011.719633366156</v>
      </c>
      <c r="J169" s="106">
        <f t="shared" ca="1" si="30"/>
        <v>159203.52355154607</v>
      </c>
    </row>
  </sheetData>
  <sortState xmlns:xlrd2="http://schemas.microsoft.com/office/spreadsheetml/2017/richdata2" ref="A2:J168">
    <sortCondition ref="D2:D168"/>
  </sortState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B69E4-BF51-4340-A89D-03D2C289CBE3}">
  <dimension ref="A1:J15"/>
  <sheetViews>
    <sheetView workbookViewId="0"/>
  </sheetViews>
  <sheetFormatPr defaultRowHeight="14.4"/>
  <cols>
    <col min="1" max="1" width="7.44140625" bestFit="1" customWidth="1"/>
    <col min="2" max="2" width="12.5546875" bestFit="1" customWidth="1"/>
    <col min="3" max="3" width="37.33203125" bestFit="1" customWidth="1"/>
    <col min="4" max="4" width="21" style="102" bestFit="1" customWidth="1"/>
    <col min="5" max="5" width="21" style="102" customWidth="1"/>
    <col min="6" max="6" width="21" customWidth="1"/>
    <col min="7" max="7" width="18.5546875" bestFit="1" customWidth="1"/>
    <col min="8" max="10" width="18.5546875" customWidth="1"/>
  </cols>
  <sheetData>
    <row r="1" spans="1:10">
      <c r="A1" s="2" t="s">
        <v>0</v>
      </c>
      <c r="B1" s="3" t="s">
        <v>1</v>
      </c>
      <c r="C1" s="3" t="s">
        <v>2</v>
      </c>
      <c r="D1" s="101" t="s">
        <v>3</v>
      </c>
      <c r="E1" s="101" t="s">
        <v>460</v>
      </c>
      <c r="F1" s="3" t="s">
        <v>459</v>
      </c>
      <c r="G1" s="3" t="s">
        <v>4</v>
      </c>
      <c r="H1" s="3" t="s">
        <v>456</v>
      </c>
      <c r="I1" s="3" t="s">
        <v>457</v>
      </c>
      <c r="J1" s="3" t="s">
        <v>455</v>
      </c>
    </row>
    <row r="2" spans="1:10">
      <c r="A2" s="5" t="s">
        <v>15</v>
      </c>
      <c r="B2" s="18">
        <v>3182223291</v>
      </c>
      <c r="C2" s="10" t="s">
        <v>92</v>
      </c>
      <c r="D2" s="100">
        <v>43105</v>
      </c>
      <c r="E2" s="100">
        <f t="shared" ref="E2:E14" ca="1" si="0">TODAY()</f>
        <v>44914</v>
      </c>
      <c r="F2" s="99">
        <f t="shared" ref="F2:F14" ca="1" si="1">DATEDIF(D:D,E:E,"D")</f>
        <v>1809</v>
      </c>
      <c r="G2" s="9">
        <v>1232.0643360000001</v>
      </c>
      <c r="H2" s="9">
        <f>G2*2%</f>
        <v>24.641286720000004</v>
      </c>
      <c r="I2" s="9">
        <f ca="1">F2*0.03333%*G2</f>
        <v>742.86050112853923</v>
      </c>
      <c r="J2" s="9">
        <f ca="1">SUM(G2:I2)</f>
        <v>1999.5661238485393</v>
      </c>
    </row>
    <row r="3" spans="1:10">
      <c r="A3" s="5" t="s">
        <v>15</v>
      </c>
      <c r="B3" s="33">
        <v>1879430282</v>
      </c>
      <c r="C3" s="10" t="s">
        <v>31</v>
      </c>
      <c r="D3" s="100">
        <v>43136</v>
      </c>
      <c r="E3" s="100">
        <f t="shared" ca="1" si="0"/>
        <v>44914</v>
      </c>
      <c r="F3" s="99">
        <f t="shared" ca="1" si="1"/>
        <v>1778</v>
      </c>
      <c r="G3" s="9">
        <v>1232.0643360000001</v>
      </c>
      <c r="H3" s="9">
        <f t="shared" ref="H3:H14" si="2">G3*2%</f>
        <v>24.641286720000004</v>
      </c>
      <c r="I3" s="9">
        <f t="shared" ref="I3:I14" ca="1" si="3">F3*0.03333%*G3</f>
        <v>730.1304427896863</v>
      </c>
      <c r="J3" s="9">
        <f t="shared" ref="J3:J14" ca="1" si="4">SUM(G3:I3)</f>
        <v>1986.8360655096863</v>
      </c>
    </row>
    <row r="4" spans="1:10">
      <c r="A4" s="5" t="s">
        <v>15</v>
      </c>
      <c r="B4" s="18">
        <v>31952178215</v>
      </c>
      <c r="C4" s="10" t="s">
        <v>35</v>
      </c>
      <c r="D4" s="100">
        <v>43195</v>
      </c>
      <c r="E4" s="100">
        <f t="shared" ca="1" si="0"/>
        <v>44914</v>
      </c>
      <c r="F4" s="99">
        <f t="shared" ca="1" si="1"/>
        <v>1719</v>
      </c>
      <c r="G4" s="19">
        <v>50</v>
      </c>
      <c r="H4" s="9">
        <f t="shared" si="2"/>
        <v>1</v>
      </c>
      <c r="I4" s="9">
        <f t="shared" ca="1" si="3"/>
        <v>28.647134999999995</v>
      </c>
      <c r="J4" s="9">
        <f t="shared" ca="1" si="4"/>
        <v>79.647134999999992</v>
      </c>
    </row>
    <row r="5" spans="1:10">
      <c r="A5" s="5" t="s">
        <v>15</v>
      </c>
      <c r="B5" s="6">
        <v>80470661291</v>
      </c>
      <c r="C5" s="10" t="s">
        <v>21</v>
      </c>
      <c r="D5" s="100">
        <v>43225</v>
      </c>
      <c r="E5" s="100">
        <f t="shared" ca="1" si="0"/>
        <v>44914</v>
      </c>
      <c r="F5" s="99">
        <f t="shared" ca="1" si="1"/>
        <v>1689</v>
      </c>
      <c r="G5" s="9">
        <v>354.17</v>
      </c>
      <c r="H5" s="9">
        <f t="shared" si="2"/>
        <v>7.0834000000000001</v>
      </c>
      <c r="I5" s="9">
        <f t="shared" ca="1" si="3"/>
        <v>199.37777022899999</v>
      </c>
      <c r="J5" s="9">
        <f t="shared" ca="1" si="4"/>
        <v>560.63117022899996</v>
      </c>
    </row>
    <row r="6" spans="1:10">
      <c r="A6" s="5" t="s">
        <v>15</v>
      </c>
      <c r="B6" s="6">
        <v>80470661291</v>
      </c>
      <c r="C6" s="10" t="s">
        <v>21</v>
      </c>
      <c r="D6" s="100">
        <v>43256</v>
      </c>
      <c r="E6" s="100">
        <f t="shared" ca="1" si="0"/>
        <v>44914</v>
      </c>
      <c r="F6" s="99">
        <f t="shared" ca="1" si="1"/>
        <v>1658</v>
      </c>
      <c r="G6" s="9">
        <v>354.17</v>
      </c>
      <c r="H6" s="9">
        <f t="shared" si="2"/>
        <v>7.0834000000000001</v>
      </c>
      <c r="I6" s="9">
        <f t="shared" ca="1" si="3"/>
        <v>195.71837953799999</v>
      </c>
      <c r="J6" s="9">
        <f t="shared" ca="1" si="4"/>
        <v>556.97177953799996</v>
      </c>
    </row>
    <row r="7" spans="1:10">
      <c r="A7" s="5" t="s">
        <v>15</v>
      </c>
      <c r="B7" s="18">
        <v>3750981272</v>
      </c>
      <c r="C7" s="10" t="s">
        <v>98</v>
      </c>
      <c r="D7" s="100">
        <v>43256</v>
      </c>
      <c r="E7" s="100">
        <f t="shared" ca="1" si="0"/>
        <v>44914</v>
      </c>
      <c r="F7" s="99">
        <f t="shared" ca="1" si="1"/>
        <v>1658</v>
      </c>
      <c r="G7" s="9">
        <v>557.06216800000004</v>
      </c>
      <c r="H7" s="9">
        <f t="shared" si="2"/>
        <v>11.141243360000001</v>
      </c>
      <c r="I7" s="9">
        <f t="shared" ca="1" si="3"/>
        <v>307.83890454551522</v>
      </c>
      <c r="J7" s="9">
        <f t="shared" ca="1" si="4"/>
        <v>876.04231590551524</v>
      </c>
    </row>
    <row r="8" spans="1:10">
      <c r="A8" s="5" t="s">
        <v>15</v>
      </c>
      <c r="B8" s="18" t="s">
        <v>99</v>
      </c>
      <c r="C8" s="10" t="s">
        <v>100</v>
      </c>
      <c r="D8" s="100">
        <v>43256</v>
      </c>
      <c r="E8" s="100">
        <f t="shared" ca="1" si="0"/>
        <v>44914</v>
      </c>
      <c r="F8" s="99">
        <f t="shared" ca="1" si="1"/>
        <v>1658</v>
      </c>
      <c r="G8" s="9">
        <v>616.03</v>
      </c>
      <c r="H8" s="9">
        <f t="shared" si="2"/>
        <v>12.320599999999999</v>
      </c>
      <c r="I8" s="9">
        <f t="shared" ca="1" si="3"/>
        <v>340.42520074199996</v>
      </c>
      <c r="J8" s="9">
        <f t="shared" ca="1" si="4"/>
        <v>968.775800742</v>
      </c>
    </row>
    <row r="9" spans="1:10">
      <c r="A9" s="5" t="s">
        <v>15</v>
      </c>
      <c r="B9" s="18">
        <v>6135048287</v>
      </c>
      <c r="C9" s="10" t="s">
        <v>102</v>
      </c>
      <c r="D9" s="100">
        <v>43256</v>
      </c>
      <c r="E9" s="100">
        <f t="shared" ca="1" si="0"/>
        <v>44914</v>
      </c>
      <c r="F9" s="99">
        <f t="shared" ca="1" si="1"/>
        <v>1658</v>
      </c>
      <c r="G9" s="9">
        <v>1071.992162</v>
      </c>
      <c r="H9" s="9">
        <f t="shared" si="2"/>
        <v>21.439843240000002</v>
      </c>
      <c r="I9" s="9">
        <f t="shared" ca="1" si="3"/>
        <v>592.39508943184683</v>
      </c>
      <c r="J9" s="9">
        <f t="shared" ca="1" si="4"/>
        <v>1685.8270946718469</v>
      </c>
    </row>
    <row r="10" spans="1:10">
      <c r="A10" s="5" t="s">
        <v>15</v>
      </c>
      <c r="B10" s="18">
        <v>6135048287</v>
      </c>
      <c r="C10" s="10" t="s">
        <v>102</v>
      </c>
      <c r="D10" s="100">
        <v>43286</v>
      </c>
      <c r="E10" s="100">
        <f t="shared" ca="1" si="0"/>
        <v>44914</v>
      </c>
      <c r="F10" s="99">
        <f t="shared" ca="1" si="1"/>
        <v>1628</v>
      </c>
      <c r="G10" s="9">
        <v>1071.992162</v>
      </c>
      <c r="H10" s="9">
        <f t="shared" si="2"/>
        <v>21.439843240000002</v>
      </c>
      <c r="I10" s="9">
        <f t="shared" ca="1" si="3"/>
        <v>581.67623980400879</v>
      </c>
      <c r="J10" s="9">
        <f t="shared" ca="1" si="4"/>
        <v>1675.108245044009</v>
      </c>
    </row>
    <row r="11" spans="1:10">
      <c r="A11" s="5" t="s">
        <v>15</v>
      </c>
      <c r="B11" s="6">
        <v>1879430282</v>
      </c>
      <c r="C11" s="10" t="s">
        <v>31</v>
      </c>
      <c r="D11" s="100">
        <v>43317</v>
      </c>
      <c r="E11" s="100">
        <f t="shared" ca="1" si="0"/>
        <v>44914</v>
      </c>
      <c r="F11" s="99">
        <f t="shared" ca="1" si="1"/>
        <v>1597</v>
      </c>
      <c r="G11" s="9">
        <v>1232.06</v>
      </c>
      <c r="H11" s="9">
        <f t="shared" si="2"/>
        <v>24.641199999999998</v>
      </c>
      <c r="I11" s="9">
        <f t="shared" ca="1" si="3"/>
        <v>655.80102000599993</v>
      </c>
      <c r="J11" s="9">
        <f t="shared" ca="1" si="4"/>
        <v>1912.5022200059998</v>
      </c>
    </row>
    <row r="12" spans="1:10">
      <c r="A12" s="5" t="s">
        <v>15</v>
      </c>
      <c r="B12" s="18">
        <v>2408597234</v>
      </c>
      <c r="C12" s="10" t="s">
        <v>73</v>
      </c>
      <c r="D12" s="100">
        <v>43317</v>
      </c>
      <c r="E12" s="100">
        <f t="shared" ca="1" si="0"/>
        <v>44914</v>
      </c>
      <c r="F12" s="99">
        <f t="shared" ca="1" si="1"/>
        <v>1597</v>
      </c>
      <c r="G12" s="24">
        <v>616.03</v>
      </c>
      <c r="H12" s="9">
        <f t="shared" si="2"/>
        <v>12.320599999999999</v>
      </c>
      <c r="I12" s="9">
        <f t="shared" ca="1" si="3"/>
        <v>327.90051000299997</v>
      </c>
      <c r="J12" s="9">
        <f t="shared" ca="1" si="4"/>
        <v>956.25111000299989</v>
      </c>
    </row>
    <row r="13" spans="1:10">
      <c r="A13" s="5" t="s">
        <v>15</v>
      </c>
      <c r="B13" s="6">
        <v>74386697268</v>
      </c>
      <c r="C13" s="10" t="s">
        <v>24</v>
      </c>
      <c r="D13" s="100">
        <v>43409</v>
      </c>
      <c r="E13" s="100">
        <f t="shared" ca="1" si="0"/>
        <v>44914</v>
      </c>
      <c r="F13" s="99">
        <f t="shared" ca="1" si="1"/>
        <v>1505</v>
      </c>
      <c r="G13" s="9">
        <v>348.03</v>
      </c>
      <c r="H13" s="9">
        <f t="shared" si="2"/>
        <v>6.9605999999999995</v>
      </c>
      <c r="I13" s="9">
        <f t="shared" ca="1" si="3"/>
        <v>174.57759049499995</v>
      </c>
      <c r="J13" s="9">
        <f t="shared" ca="1" si="4"/>
        <v>529.56819049499995</v>
      </c>
    </row>
    <row r="14" spans="1:10">
      <c r="A14" s="5" t="s">
        <v>15</v>
      </c>
      <c r="B14" s="6">
        <v>74386697268</v>
      </c>
      <c r="C14" s="10" t="s">
        <v>24</v>
      </c>
      <c r="D14" s="100">
        <v>43439</v>
      </c>
      <c r="E14" s="100">
        <f t="shared" ca="1" si="0"/>
        <v>44914</v>
      </c>
      <c r="F14" s="99">
        <f t="shared" ca="1" si="1"/>
        <v>1475</v>
      </c>
      <c r="G14" s="9">
        <v>348.03</v>
      </c>
      <c r="H14" s="9">
        <f t="shared" si="2"/>
        <v>6.9605999999999995</v>
      </c>
      <c r="I14" s="9">
        <f t="shared" ca="1" si="3"/>
        <v>171.09763852499995</v>
      </c>
      <c r="J14" s="9">
        <f t="shared" ca="1" si="4"/>
        <v>526.08823852499995</v>
      </c>
    </row>
    <row r="15" spans="1:10">
      <c r="G15" s="106">
        <f>SUM(G2:G14)</f>
        <v>9083.6951640000025</v>
      </c>
      <c r="H15" s="106">
        <f t="shared" ref="H15:J15" si="5">SUM(H2:H14)</f>
        <v>181.67390327999999</v>
      </c>
      <c r="I15" s="106">
        <f t="shared" ca="1" si="5"/>
        <v>5048.4464222375955</v>
      </c>
      <c r="J15" s="106">
        <f t="shared" ca="1" si="5"/>
        <v>14313.815489517598</v>
      </c>
    </row>
  </sheetData>
  <sortState xmlns:xlrd2="http://schemas.microsoft.com/office/spreadsheetml/2017/richdata2" ref="A2:G14">
    <sortCondition ref="D2:D14"/>
  </sortState>
  <hyperlinks>
    <hyperlink ref="C5" r:id="rId1" display="convenio.4197@sicoobunicoob.com.br" xr:uid="{3B1FE7BF-13C6-4F6E-B8C6-4C535C0A334E}"/>
    <hyperlink ref="C6" r:id="rId2" display="convenio.4197@sicoobunicoob.com.br" xr:uid="{A0E19952-B1A0-4F3E-A139-011B2804F6E8}"/>
  </hyperlinks>
  <pageMargins left="0.511811024" right="0.511811024" top="0.78740157499999996" bottom="0.78740157499999996" header="0.31496062000000002" footer="0.3149606200000000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DD70-84DA-4D4E-88F9-EED953A1526D}">
  <dimension ref="A1:J22"/>
  <sheetViews>
    <sheetView workbookViewId="0"/>
  </sheetViews>
  <sheetFormatPr defaultRowHeight="14.4"/>
  <cols>
    <col min="1" max="1" width="7.44140625" bestFit="1" customWidth="1"/>
    <col min="2" max="2" width="12.5546875" bestFit="1" customWidth="1"/>
    <col min="3" max="3" width="45.44140625" bestFit="1" customWidth="1"/>
    <col min="4" max="4" width="21" style="102" bestFit="1" customWidth="1"/>
    <col min="5" max="5" width="21" style="102" customWidth="1"/>
    <col min="6" max="6" width="21" customWidth="1"/>
    <col min="7" max="7" width="18.5546875" bestFit="1" customWidth="1"/>
    <col min="8" max="10" width="18.5546875" customWidth="1"/>
  </cols>
  <sheetData>
    <row r="1" spans="1:10">
      <c r="A1" s="2" t="s">
        <v>0</v>
      </c>
      <c r="B1" s="3" t="s">
        <v>1</v>
      </c>
      <c r="C1" s="3" t="s">
        <v>2</v>
      </c>
      <c r="D1" s="101" t="s">
        <v>3</v>
      </c>
      <c r="E1" s="101" t="s">
        <v>460</v>
      </c>
      <c r="F1" s="3" t="s">
        <v>461</v>
      </c>
      <c r="G1" s="3" t="s">
        <v>4</v>
      </c>
      <c r="H1" s="3" t="s">
        <v>456</v>
      </c>
      <c r="I1" s="3" t="s">
        <v>457</v>
      </c>
      <c r="J1" s="3" t="s">
        <v>462</v>
      </c>
    </row>
    <row r="2" spans="1:10">
      <c r="A2" s="5" t="s">
        <v>15</v>
      </c>
      <c r="B2" s="33">
        <v>58731024491</v>
      </c>
      <c r="C2" s="10" t="s">
        <v>93</v>
      </c>
      <c r="D2" s="100">
        <v>43501</v>
      </c>
      <c r="E2" s="100">
        <f ca="1">TODAY()</f>
        <v>44914</v>
      </c>
      <c r="F2" s="99">
        <f ca="1">DATEDIF(D:D,E:E,"D")</f>
        <v>1413</v>
      </c>
      <c r="G2" s="24">
        <v>1051.4100000000001</v>
      </c>
      <c r="H2" s="9">
        <f>G2*2%</f>
        <v>21.028200000000002</v>
      </c>
      <c r="I2" s="9">
        <f ca="1">F2*0.03333%*G2</f>
        <v>495.164588589</v>
      </c>
      <c r="J2" s="24">
        <f ca="1">SUM(G2:I2)</f>
        <v>1567.6027885890001</v>
      </c>
    </row>
    <row r="3" spans="1:10">
      <c r="A3" s="5" t="s">
        <v>15</v>
      </c>
      <c r="B3" s="33">
        <v>2040839232</v>
      </c>
      <c r="C3" s="10" t="s">
        <v>94</v>
      </c>
      <c r="D3" s="100">
        <v>43501</v>
      </c>
      <c r="E3" s="100">
        <f t="shared" ref="E3:E21" ca="1" si="0">TODAY()</f>
        <v>44914</v>
      </c>
      <c r="F3" s="99">
        <f t="shared" ref="F3:F21" ca="1" si="1">DATEDIF(D:D,E:E,"D")</f>
        <v>1413</v>
      </c>
      <c r="G3" s="24">
        <v>308.08999999999997</v>
      </c>
      <c r="H3" s="9">
        <f t="shared" ref="H3:H21" si="2">G3*2%</f>
        <v>6.1617999999999995</v>
      </c>
      <c r="I3" s="9">
        <f t="shared" ref="I3:I21" ca="1" si="3">F3*0.03333%*G3</f>
        <v>145.09587896099998</v>
      </c>
      <c r="J3" s="24">
        <f t="shared" ref="J3:J21" ca="1" si="4">SUM(G3:I3)</f>
        <v>459.34767896099999</v>
      </c>
    </row>
    <row r="4" spans="1:10">
      <c r="A4" s="5" t="s">
        <v>15</v>
      </c>
      <c r="B4" s="33">
        <v>58731024491</v>
      </c>
      <c r="C4" s="10" t="s">
        <v>93</v>
      </c>
      <c r="D4" s="100">
        <v>43529</v>
      </c>
      <c r="E4" s="100">
        <f t="shared" ca="1" si="0"/>
        <v>44914</v>
      </c>
      <c r="F4" s="99">
        <f t="shared" ca="1" si="1"/>
        <v>1385</v>
      </c>
      <c r="G4" s="24">
        <v>1051.4100000000001</v>
      </c>
      <c r="H4" s="9">
        <f t="shared" si="2"/>
        <v>21.028200000000002</v>
      </c>
      <c r="I4" s="9">
        <f t="shared" ca="1" si="3"/>
        <v>485.35240990499994</v>
      </c>
      <c r="J4" s="24">
        <f t="shared" ca="1" si="4"/>
        <v>1557.7906099050001</v>
      </c>
    </row>
    <row r="5" spans="1:10">
      <c r="A5" s="5" t="s">
        <v>15</v>
      </c>
      <c r="B5" s="33">
        <v>2040839232</v>
      </c>
      <c r="C5" s="10" t="s">
        <v>94</v>
      </c>
      <c r="D5" s="100">
        <v>43529</v>
      </c>
      <c r="E5" s="100">
        <f t="shared" ca="1" si="0"/>
        <v>44914</v>
      </c>
      <c r="F5" s="99">
        <f t="shared" ca="1" si="1"/>
        <v>1385</v>
      </c>
      <c r="G5" s="24">
        <v>308.08999999999997</v>
      </c>
      <c r="H5" s="9">
        <f t="shared" si="2"/>
        <v>6.1617999999999995</v>
      </c>
      <c r="I5" s="9">
        <f t="shared" ca="1" si="3"/>
        <v>142.22065984499997</v>
      </c>
      <c r="J5" s="24">
        <f t="shared" ca="1" si="4"/>
        <v>456.472459845</v>
      </c>
    </row>
    <row r="6" spans="1:10">
      <c r="A6" s="5" t="s">
        <v>15</v>
      </c>
      <c r="B6" s="18">
        <v>2970562200</v>
      </c>
      <c r="C6" s="10" t="s">
        <v>95</v>
      </c>
      <c r="D6" s="100">
        <v>43529</v>
      </c>
      <c r="E6" s="100">
        <f t="shared" ca="1" si="0"/>
        <v>44914</v>
      </c>
      <c r="F6" s="99">
        <f t="shared" ca="1" si="1"/>
        <v>1385</v>
      </c>
      <c r="G6" s="19">
        <v>1211.3838659999999</v>
      </c>
      <c r="H6" s="9">
        <f t="shared" si="2"/>
        <v>24.227677319999998</v>
      </c>
      <c r="I6" s="9">
        <f t="shared" ca="1" si="3"/>
        <v>559.19962591485285</v>
      </c>
      <c r="J6" s="24">
        <f t="shared" ca="1" si="4"/>
        <v>1794.8111692348525</v>
      </c>
    </row>
    <row r="7" spans="1:10">
      <c r="A7" s="5" t="s">
        <v>15</v>
      </c>
      <c r="B7" s="18">
        <v>2970562200</v>
      </c>
      <c r="C7" s="10" t="s">
        <v>95</v>
      </c>
      <c r="D7" s="100">
        <v>43560</v>
      </c>
      <c r="E7" s="100">
        <f t="shared" ca="1" si="0"/>
        <v>44914</v>
      </c>
      <c r="F7" s="99">
        <f t="shared" ca="1" si="1"/>
        <v>1354</v>
      </c>
      <c r="G7" s="19">
        <v>1211.3838659999999</v>
      </c>
      <c r="H7" s="9">
        <f t="shared" si="2"/>
        <v>24.227677319999998</v>
      </c>
      <c r="I7" s="9">
        <f t="shared" ca="1" si="3"/>
        <v>546.68324439618107</v>
      </c>
      <c r="J7" s="24">
        <f t="shared" ca="1" si="4"/>
        <v>1782.294787716181</v>
      </c>
    </row>
    <row r="8" spans="1:10">
      <c r="A8" s="5" t="s">
        <v>15</v>
      </c>
      <c r="B8" s="6">
        <v>40131041215</v>
      </c>
      <c r="C8" s="10" t="s">
        <v>19</v>
      </c>
      <c r="D8" s="100">
        <v>43621</v>
      </c>
      <c r="E8" s="100">
        <f t="shared" ca="1" si="0"/>
        <v>44914</v>
      </c>
      <c r="F8" s="99">
        <f t="shared" ca="1" si="1"/>
        <v>1293</v>
      </c>
      <c r="G8" s="9">
        <v>605.69000000000005</v>
      </c>
      <c r="H8" s="9">
        <f t="shared" si="2"/>
        <v>12.113800000000001</v>
      </c>
      <c r="I8" s="9">
        <f t="shared" ca="1" si="3"/>
        <v>261.026284761</v>
      </c>
      <c r="J8" s="24">
        <f t="shared" ca="1" si="4"/>
        <v>878.83008476100008</v>
      </c>
    </row>
    <row r="9" spans="1:10">
      <c r="A9" s="5" t="s">
        <v>15</v>
      </c>
      <c r="B9" s="6">
        <v>14717670272</v>
      </c>
      <c r="C9" s="10" t="s">
        <v>28</v>
      </c>
      <c r="D9" s="100">
        <v>43682</v>
      </c>
      <c r="E9" s="100">
        <f t="shared" ca="1" si="0"/>
        <v>44914</v>
      </c>
      <c r="F9" s="99">
        <f t="shared" ca="1" si="1"/>
        <v>1232</v>
      </c>
      <c r="G9" s="9">
        <v>295.90850999999998</v>
      </c>
      <c r="H9" s="9">
        <f t="shared" si="2"/>
        <v>5.9181701999999996</v>
      </c>
      <c r="I9" s="9">
        <f t="shared" ca="1" si="3"/>
        <v>121.50760946385599</v>
      </c>
      <c r="J9" s="24">
        <f t="shared" ca="1" si="4"/>
        <v>423.334289663856</v>
      </c>
    </row>
    <row r="10" spans="1:10">
      <c r="A10" s="5" t="s">
        <v>15</v>
      </c>
      <c r="B10" s="6">
        <v>51324920297</v>
      </c>
      <c r="C10" s="10" t="s">
        <v>25</v>
      </c>
      <c r="D10" s="100">
        <v>43743</v>
      </c>
      <c r="E10" s="100">
        <f t="shared" ca="1" si="0"/>
        <v>44914</v>
      </c>
      <c r="F10" s="99">
        <f t="shared" ca="1" si="1"/>
        <v>1171</v>
      </c>
      <c r="G10" s="9">
        <v>452.24</v>
      </c>
      <c r="H10" s="9">
        <f t="shared" si="2"/>
        <v>9.0448000000000004</v>
      </c>
      <c r="I10" s="9">
        <f t="shared" ca="1" si="3"/>
        <v>176.506694232</v>
      </c>
      <c r="J10" s="24">
        <f t="shared" ca="1" si="4"/>
        <v>637.79149423199999</v>
      </c>
    </row>
    <row r="11" spans="1:10">
      <c r="A11" s="5" t="s">
        <v>15</v>
      </c>
      <c r="B11" s="6">
        <v>14717670272</v>
      </c>
      <c r="C11" s="10" t="s">
        <v>28</v>
      </c>
      <c r="D11" s="100">
        <v>43743</v>
      </c>
      <c r="E11" s="100">
        <f t="shared" ca="1" si="0"/>
        <v>44914</v>
      </c>
      <c r="F11" s="99">
        <f t="shared" ca="1" si="1"/>
        <v>1171</v>
      </c>
      <c r="G11" s="9">
        <v>786.62101099999995</v>
      </c>
      <c r="H11" s="9">
        <f t="shared" si="2"/>
        <v>15.73242022</v>
      </c>
      <c r="I11" s="9">
        <f t="shared" ca="1" si="3"/>
        <v>307.01369685353728</v>
      </c>
      <c r="J11" s="24">
        <f t="shared" ca="1" si="4"/>
        <v>1109.3671280735373</v>
      </c>
    </row>
    <row r="12" spans="1:10">
      <c r="A12" s="5" t="s">
        <v>15</v>
      </c>
      <c r="B12" s="18">
        <v>70507325249</v>
      </c>
      <c r="C12" s="10" t="s">
        <v>52</v>
      </c>
      <c r="D12" s="100">
        <v>43743</v>
      </c>
      <c r="E12" s="100">
        <f t="shared" ca="1" si="0"/>
        <v>44914</v>
      </c>
      <c r="F12" s="99">
        <f t="shared" ca="1" si="1"/>
        <v>1171</v>
      </c>
      <c r="G12" s="19">
        <v>86.240768000000003</v>
      </c>
      <c r="H12" s="9">
        <f t="shared" si="2"/>
        <v>1.72481536</v>
      </c>
      <c r="I12" s="9">
        <f t="shared" ca="1" si="3"/>
        <v>33.659280178022399</v>
      </c>
      <c r="J12" s="24">
        <f t="shared" ca="1" si="4"/>
        <v>121.6248635380224</v>
      </c>
    </row>
    <row r="13" spans="1:10">
      <c r="A13" s="5" t="s">
        <v>15</v>
      </c>
      <c r="B13" s="18">
        <v>73459208287</v>
      </c>
      <c r="C13" s="10" t="s">
        <v>53</v>
      </c>
      <c r="D13" s="100">
        <v>43743</v>
      </c>
      <c r="E13" s="100">
        <f t="shared" ca="1" si="0"/>
        <v>44914</v>
      </c>
      <c r="F13" s="99">
        <f t="shared" ca="1" si="1"/>
        <v>1171</v>
      </c>
      <c r="G13" s="19">
        <v>452.240768</v>
      </c>
      <c r="H13" s="9">
        <f t="shared" si="2"/>
        <v>9.0448153599999994</v>
      </c>
      <c r="I13" s="9">
        <f t="shared" ca="1" si="3"/>
        <v>176.50699397802239</v>
      </c>
      <c r="J13" s="24">
        <f t="shared" ca="1" si="4"/>
        <v>637.7925773380224</v>
      </c>
    </row>
    <row r="14" spans="1:10">
      <c r="A14" s="5" t="s">
        <v>15</v>
      </c>
      <c r="B14" s="18">
        <v>69607931220</v>
      </c>
      <c r="C14" s="10" t="s">
        <v>74</v>
      </c>
      <c r="D14" s="100">
        <v>43743</v>
      </c>
      <c r="E14" s="100">
        <f t="shared" ca="1" si="0"/>
        <v>44914</v>
      </c>
      <c r="F14" s="99">
        <f t="shared" ca="1" si="1"/>
        <v>1171</v>
      </c>
      <c r="G14" s="29">
        <v>735.83627999999999</v>
      </c>
      <c r="H14" s="9">
        <f t="shared" si="2"/>
        <v>14.7167256</v>
      </c>
      <c r="I14" s="9">
        <f t="shared" ca="1" si="3"/>
        <v>287.192705817204</v>
      </c>
      <c r="J14" s="24">
        <f t="shared" ca="1" si="4"/>
        <v>1037.7457114172039</v>
      </c>
    </row>
    <row r="15" spans="1:10">
      <c r="A15" s="5" t="s">
        <v>15</v>
      </c>
      <c r="B15" s="6">
        <v>51324920297</v>
      </c>
      <c r="C15" s="10" t="s">
        <v>25</v>
      </c>
      <c r="D15" s="100">
        <v>43774</v>
      </c>
      <c r="E15" s="100">
        <f t="shared" ca="1" si="0"/>
        <v>44914</v>
      </c>
      <c r="F15" s="99">
        <f t="shared" ca="1" si="1"/>
        <v>1140</v>
      </c>
      <c r="G15" s="9">
        <v>452.24</v>
      </c>
      <c r="H15" s="9">
        <f t="shared" si="2"/>
        <v>9.0448000000000004</v>
      </c>
      <c r="I15" s="9">
        <f t="shared" ca="1" si="3"/>
        <v>171.83401487999998</v>
      </c>
      <c r="J15" s="24">
        <f t="shared" ca="1" si="4"/>
        <v>633.11881487999995</v>
      </c>
    </row>
    <row r="16" spans="1:10">
      <c r="A16" s="5" t="s">
        <v>15</v>
      </c>
      <c r="B16" s="6">
        <v>14717670272</v>
      </c>
      <c r="C16" s="10" t="s">
        <v>28</v>
      </c>
      <c r="D16" s="100">
        <v>43774</v>
      </c>
      <c r="E16" s="100">
        <f t="shared" ca="1" si="0"/>
        <v>44914</v>
      </c>
      <c r="F16" s="99">
        <f t="shared" ca="1" si="1"/>
        <v>1140</v>
      </c>
      <c r="G16" s="9">
        <v>786.62101099999995</v>
      </c>
      <c r="H16" s="9">
        <f t="shared" si="2"/>
        <v>15.73242022</v>
      </c>
      <c r="I16" s="9">
        <f t="shared" ca="1" si="3"/>
        <v>298.88609258158198</v>
      </c>
      <c r="J16" s="24">
        <f t="shared" ca="1" si="4"/>
        <v>1101.239523801582</v>
      </c>
    </row>
    <row r="17" spans="1:10">
      <c r="A17" s="5" t="s">
        <v>15</v>
      </c>
      <c r="B17" s="18">
        <v>5615461268</v>
      </c>
      <c r="C17" s="10" t="s">
        <v>37</v>
      </c>
      <c r="D17" s="100">
        <v>43774</v>
      </c>
      <c r="E17" s="100">
        <f t="shared" ca="1" si="0"/>
        <v>44914</v>
      </c>
      <c r="F17" s="99">
        <f t="shared" ca="1" si="1"/>
        <v>1140</v>
      </c>
      <c r="G17" s="19">
        <v>116.5</v>
      </c>
      <c r="H17" s="9">
        <f t="shared" si="2"/>
        <v>2.33</v>
      </c>
      <c r="I17" s="9">
        <f t="shared" ca="1" si="3"/>
        <v>44.265572999999996</v>
      </c>
      <c r="J17" s="24">
        <f t="shared" ca="1" si="4"/>
        <v>163.095573</v>
      </c>
    </row>
    <row r="18" spans="1:10">
      <c r="A18" s="5" t="s">
        <v>15</v>
      </c>
      <c r="B18" s="18">
        <v>73459208287</v>
      </c>
      <c r="C18" s="10" t="s">
        <v>53</v>
      </c>
      <c r="D18" s="100">
        <v>43774</v>
      </c>
      <c r="E18" s="100">
        <f t="shared" ca="1" si="0"/>
        <v>44914</v>
      </c>
      <c r="F18" s="99">
        <f t="shared" ca="1" si="1"/>
        <v>1140</v>
      </c>
      <c r="G18" s="19">
        <v>452.240768</v>
      </c>
      <c r="H18" s="9">
        <f t="shared" si="2"/>
        <v>9.0448153599999994</v>
      </c>
      <c r="I18" s="9">
        <f t="shared" ca="1" si="3"/>
        <v>171.83430669081599</v>
      </c>
      <c r="J18" s="24">
        <f t="shared" ca="1" si="4"/>
        <v>633.11989005081591</v>
      </c>
    </row>
    <row r="19" spans="1:10">
      <c r="A19" s="5" t="s">
        <v>15</v>
      </c>
      <c r="B19" s="18">
        <v>69607931220</v>
      </c>
      <c r="C19" s="10" t="s">
        <v>74</v>
      </c>
      <c r="D19" s="100">
        <v>43774</v>
      </c>
      <c r="E19" s="100">
        <f t="shared" ca="1" si="0"/>
        <v>44914</v>
      </c>
      <c r="F19" s="99">
        <f t="shared" ca="1" si="1"/>
        <v>1140</v>
      </c>
      <c r="G19" s="29">
        <v>735.83627999999999</v>
      </c>
      <c r="H19" s="9">
        <f t="shared" si="2"/>
        <v>14.7167256</v>
      </c>
      <c r="I19" s="9">
        <f t="shared" ca="1" si="3"/>
        <v>279.58982462135998</v>
      </c>
      <c r="J19" s="24">
        <f t="shared" ca="1" si="4"/>
        <v>1030.1428302213599</v>
      </c>
    </row>
    <row r="20" spans="1:10">
      <c r="A20" s="5" t="s">
        <v>15</v>
      </c>
      <c r="B20" s="18">
        <v>3626750230</v>
      </c>
      <c r="C20" s="10" t="s">
        <v>86</v>
      </c>
      <c r="D20" s="100">
        <v>43774</v>
      </c>
      <c r="E20" s="100">
        <f t="shared" ca="1" si="0"/>
        <v>44914</v>
      </c>
      <c r="F20" s="99">
        <f t="shared" ca="1" si="1"/>
        <v>1140</v>
      </c>
      <c r="G20" s="29">
        <v>421.11764100000005</v>
      </c>
      <c r="H20" s="9">
        <f t="shared" si="2"/>
        <v>8.4223528200000004</v>
      </c>
      <c r="I20" s="9">
        <f t="shared" ca="1" si="3"/>
        <v>160.008701109642</v>
      </c>
      <c r="J20" s="24">
        <f t="shared" ca="1" si="4"/>
        <v>589.54869492964212</v>
      </c>
    </row>
    <row r="21" spans="1:10">
      <c r="A21" s="5" t="s">
        <v>15</v>
      </c>
      <c r="B21" s="18">
        <v>3626750230</v>
      </c>
      <c r="C21" s="10" t="s">
        <v>86</v>
      </c>
      <c r="D21" s="100">
        <v>43804</v>
      </c>
      <c r="E21" s="100">
        <f t="shared" ca="1" si="0"/>
        <v>44914</v>
      </c>
      <c r="F21" s="99">
        <f t="shared" ca="1" si="1"/>
        <v>1110</v>
      </c>
      <c r="G21" s="29">
        <v>421.11764100000005</v>
      </c>
      <c r="H21" s="9">
        <f t="shared" si="2"/>
        <v>8.4223528200000004</v>
      </c>
      <c r="I21" s="9">
        <f t="shared" ca="1" si="3"/>
        <v>155.79794581728302</v>
      </c>
      <c r="J21" s="24">
        <f t="shared" ca="1" si="4"/>
        <v>585.33793963728306</v>
      </c>
    </row>
    <row r="22" spans="1:10">
      <c r="G22" s="106">
        <f>SUM(G2:G21)</f>
        <v>11942.218409999999</v>
      </c>
      <c r="H22" s="106">
        <f t="shared" ref="H22:J22" si="5">SUM(H2:H21)</f>
        <v>238.84436820000002</v>
      </c>
      <c r="I22" s="106">
        <f t="shared" ca="1" si="5"/>
        <v>5019.3461315953591</v>
      </c>
      <c r="J22" s="106">
        <f t="shared" ca="1" si="5"/>
        <v>17200.408909795358</v>
      </c>
    </row>
  </sheetData>
  <sortState xmlns:xlrd2="http://schemas.microsoft.com/office/spreadsheetml/2017/richdata2" ref="A2:G21">
    <sortCondition ref="D2:D21"/>
  </sortState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74193-C64E-4F74-9C93-1CED3684FB4C}">
  <dimension ref="A1:J7"/>
  <sheetViews>
    <sheetView workbookViewId="0"/>
  </sheetViews>
  <sheetFormatPr defaultColWidth="9.33203125" defaultRowHeight="14.4"/>
  <cols>
    <col min="1" max="1" width="8.109375" bestFit="1" customWidth="1"/>
    <col min="2" max="2" width="12.5546875" bestFit="1" customWidth="1"/>
    <col min="3" max="3" width="37" bestFit="1" customWidth="1"/>
    <col min="4" max="4" width="21" style="102" bestFit="1" customWidth="1"/>
    <col min="5" max="5" width="21" style="102" customWidth="1"/>
    <col min="6" max="6" width="21" customWidth="1"/>
    <col min="7" max="7" width="18.5546875" bestFit="1" customWidth="1"/>
    <col min="8" max="10" width="18.5546875" customWidth="1"/>
  </cols>
  <sheetData>
    <row r="1" spans="1:10">
      <c r="A1" s="2" t="s">
        <v>0</v>
      </c>
      <c r="B1" s="3" t="s">
        <v>1</v>
      </c>
      <c r="C1" s="3" t="s">
        <v>2</v>
      </c>
      <c r="D1" s="101" t="s">
        <v>3</v>
      </c>
      <c r="E1" s="101" t="s">
        <v>460</v>
      </c>
      <c r="F1" s="104" t="s">
        <v>459</v>
      </c>
      <c r="G1" s="3" t="s">
        <v>4</v>
      </c>
      <c r="H1" s="3" t="s">
        <v>456</v>
      </c>
      <c r="I1" s="3" t="s">
        <v>457</v>
      </c>
      <c r="J1" s="3" t="s">
        <v>455</v>
      </c>
    </row>
    <row r="2" spans="1:10">
      <c r="A2" s="5" t="s">
        <v>15</v>
      </c>
      <c r="B2" s="18">
        <v>66899648253</v>
      </c>
      <c r="C2" s="10" t="s">
        <v>78</v>
      </c>
      <c r="D2" s="100">
        <v>43835</v>
      </c>
      <c r="E2" s="100">
        <f ca="1">TODAY()</f>
        <v>44914</v>
      </c>
      <c r="F2" s="105">
        <f ca="1">DATEDIF(D:D,E:E,"D")</f>
        <v>1079</v>
      </c>
      <c r="G2" s="19">
        <v>641.24716799999999</v>
      </c>
      <c r="H2" s="9">
        <f>G2*2%</f>
        <v>12.824943360000001</v>
      </c>
      <c r="I2" s="9">
        <f ca="1">F2*0.03333%*G2</f>
        <v>230.61216790085757</v>
      </c>
      <c r="J2" s="19">
        <f ca="1">SUM(G2:I2)</f>
        <v>884.68427926085758</v>
      </c>
    </row>
    <row r="3" spans="1:10">
      <c r="A3" s="5" t="s">
        <v>15</v>
      </c>
      <c r="B3" s="18">
        <v>66899648253</v>
      </c>
      <c r="C3" s="10" t="s">
        <v>78</v>
      </c>
      <c r="D3" s="100">
        <v>43866</v>
      </c>
      <c r="E3" s="100">
        <f t="shared" ref="E3:E6" ca="1" si="0">TODAY()</f>
        <v>44914</v>
      </c>
      <c r="F3" s="105">
        <f t="shared" ref="F3:F6" ca="1" si="1">DATEDIF(D:D,E:E,"D")</f>
        <v>1048</v>
      </c>
      <c r="G3" s="19">
        <v>641.24716799999999</v>
      </c>
      <c r="H3" s="9">
        <f t="shared" ref="H3:H6" si="2">G3*2%</f>
        <v>12.824943360000001</v>
      </c>
      <c r="I3" s="9">
        <f t="shared" ref="I3:I6" ca="1" si="3">F3*0.03333%*G3</f>
        <v>223.98660978693115</v>
      </c>
      <c r="J3" s="19">
        <f t="shared" ref="J3:J6" ca="1" si="4">SUM(G3:I3)</f>
        <v>878.05872114693113</v>
      </c>
    </row>
    <row r="4" spans="1:10">
      <c r="A4" s="5" t="s">
        <v>15</v>
      </c>
      <c r="B4" s="6">
        <v>5991390215</v>
      </c>
      <c r="C4" s="10" t="s">
        <v>29</v>
      </c>
      <c r="D4" s="100">
        <v>43926</v>
      </c>
      <c r="E4" s="100">
        <f t="shared" ca="1" si="0"/>
        <v>44914</v>
      </c>
      <c r="F4" s="105">
        <f t="shared" ca="1" si="1"/>
        <v>988</v>
      </c>
      <c r="G4" s="9">
        <v>19.829999999999998</v>
      </c>
      <c r="H4" s="9">
        <f t="shared" si="2"/>
        <v>0.39659999999999995</v>
      </c>
      <c r="I4" s="9">
        <f t="shared" ca="1" si="3"/>
        <v>6.5300269319999993</v>
      </c>
      <c r="J4" s="19">
        <f t="shared" ca="1" si="4"/>
        <v>26.756626931999996</v>
      </c>
    </row>
    <row r="5" spans="1:10">
      <c r="A5" s="33" t="s">
        <v>15</v>
      </c>
      <c r="B5" s="39">
        <v>43117090215</v>
      </c>
      <c r="C5" s="10" t="s">
        <v>183</v>
      </c>
      <c r="D5" s="100">
        <v>43987</v>
      </c>
      <c r="E5" s="100">
        <f t="shared" ca="1" si="0"/>
        <v>44914</v>
      </c>
      <c r="F5" s="105">
        <f t="shared" ca="1" si="1"/>
        <v>927</v>
      </c>
      <c r="G5" s="19">
        <v>1367.5794329999999</v>
      </c>
      <c r="H5" s="9">
        <f t="shared" si="2"/>
        <v>27.351588659999997</v>
      </c>
      <c r="I5" s="9">
        <f t="shared" ca="1" si="3"/>
        <v>422.53978659252027</v>
      </c>
      <c r="J5" s="19">
        <f t="shared" ca="1" si="4"/>
        <v>1817.4708082525203</v>
      </c>
    </row>
    <row r="6" spans="1:10">
      <c r="A6" s="33" t="s">
        <v>15</v>
      </c>
      <c r="B6" s="39">
        <v>43117090215</v>
      </c>
      <c r="C6" s="10" t="s">
        <v>183</v>
      </c>
      <c r="D6" s="100">
        <v>44017</v>
      </c>
      <c r="E6" s="100">
        <f t="shared" ca="1" si="0"/>
        <v>44914</v>
      </c>
      <c r="F6" s="105">
        <f t="shared" ca="1" si="1"/>
        <v>897</v>
      </c>
      <c r="G6" s="19">
        <v>1367.5794329999999</v>
      </c>
      <c r="H6" s="9">
        <f t="shared" si="2"/>
        <v>27.351588659999997</v>
      </c>
      <c r="I6" s="9">
        <f t="shared" ca="1" si="3"/>
        <v>408.86535984195319</v>
      </c>
      <c r="J6" s="19">
        <f t="shared" ca="1" si="4"/>
        <v>1803.7963815019532</v>
      </c>
    </row>
    <row r="7" spans="1:10">
      <c r="G7" s="106">
        <f>SUM(G2:G6)</f>
        <v>4037.4832019999994</v>
      </c>
      <c r="H7" s="106">
        <f t="shared" ref="H7:J7" si="5">SUM(H2:H6)</f>
        <v>80.749664039999999</v>
      </c>
      <c r="I7" s="106">
        <f t="shared" ca="1" si="5"/>
        <v>1292.5339510542622</v>
      </c>
      <c r="J7" s="106">
        <f t="shared" ca="1" si="5"/>
        <v>5410.7668170942625</v>
      </c>
    </row>
  </sheetData>
  <sortState xmlns:xlrd2="http://schemas.microsoft.com/office/spreadsheetml/2017/richdata2" ref="A2:G6">
    <sortCondition ref="D2:D6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95B71-E516-4313-B552-19B0C357BE19}">
  <dimension ref="A1:J41"/>
  <sheetViews>
    <sheetView topLeftCell="A28" workbookViewId="0"/>
  </sheetViews>
  <sheetFormatPr defaultRowHeight="14.4"/>
  <cols>
    <col min="1" max="1" width="8.109375" bestFit="1" customWidth="1"/>
    <col min="2" max="2" width="12.6640625" bestFit="1" customWidth="1"/>
    <col min="3" max="3" width="41.88671875" bestFit="1" customWidth="1"/>
    <col min="4" max="4" width="21" style="102" bestFit="1" customWidth="1"/>
    <col min="5" max="5" width="21" style="102" customWidth="1"/>
    <col min="6" max="6" width="21" customWidth="1"/>
    <col min="7" max="7" width="20" bestFit="1" customWidth="1"/>
    <col min="8" max="10" width="20" customWidth="1"/>
  </cols>
  <sheetData>
    <row r="1" spans="1:10">
      <c r="A1" s="2" t="s">
        <v>0</v>
      </c>
      <c r="B1" s="3" t="s">
        <v>1</v>
      </c>
      <c r="C1" s="3" t="s">
        <v>2</v>
      </c>
      <c r="D1" s="101" t="s">
        <v>3</v>
      </c>
      <c r="E1" s="101" t="s">
        <v>460</v>
      </c>
      <c r="F1" s="104" t="s">
        <v>459</v>
      </c>
      <c r="G1" s="89" t="s">
        <v>4</v>
      </c>
      <c r="H1" s="89" t="s">
        <v>456</v>
      </c>
      <c r="I1" s="89" t="s">
        <v>457</v>
      </c>
      <c r="J1" s="89" t="s">
        <v>455</v>
      </c>
    </row>
    <row r="2" spans="1:10">
      <c r="A2" s="33" t="s">
        <v>15</v>
      </c>
      <c r="B2" s="48">
        <v>98541749215</v>
      </c>
      <c r="C2" s="85" t="s">
        <v>139</v>
      </c>
      <c r="D2" s="100">
        <v>44232</v>
      </c>
      <c r="E2" s="100">
        <f ca="1">TODAY()</f>
        <v>44914</v>
      </c>
      <c r="F2" s="105">
        <f ca="1">DATEDIF(D:D,E:E,"D")</f>
        <v>682</v>
      </c>
      <c r="G2" s="19">
        <v>1093.9595681408</v>
      </c>
      <c r="H2" s="9">
        <f>G2*2%</f>
        <v>21.879191362816002</v>
      </c>
      <c r="I2" s="9">
        <f ca="1">F2*0.03333%*G2</f>
        <v>248.66860580982609</v>
      </c>
      <c r="J2" s="19">
        <f ca="1">SUM(G2:I2)</f>
        <v>1364.5073653134423</v>
      </c>
    </row>
    <row r="3" spans="1:10">
      <c r="A3" s="33" t="s">
        <v>15</v>
      </c>
      <c r="B3" s="45">
        <v>3105485279</v>
      </c>
      <c r="C3" s="84" t="s">
        <v>329</v>
      </c>
      <c r="D3" s="100">
        <v>44232</v>
      </c>
      <c r="E3" s="100">
        <f t="shared" ref="E3:E40" ca="1" si="0">TODAY()</f>
        <v>44914</v>
      </c>
      <c r="F3" s="105">
        <f t="shared" ref="F3:F40" ca="1" si="1">DATEDIF(D:D,E:E,"D")</f>
        <v>682</v>
      </c>
      <c r="G3" s="23">
        <v>328.59705846370002</v>
      </c>
      <c r="H3" s="9">
        <f t="shared" ref="H3:H40" si="2">G3*2%</f>
        <v>6.5719411692740008</v>
      </c>
      <c r="I3" s="9">
        <f t="shared" ref="I3:I40" ca="1" si="3">F3*0.03333%*G3</f>
        <v>74.69359451761872</v>
      </c>
      <c r="J3" s="19">
        <f t="shared" ref="J3:J40" ca="1" si="4">SUM(G3:I3)</f>
        <v>409.86259415059271</v>
      </c>
    </row>
    <row r="4" spans="1:10">
      <c r="A4" s="33" t="s">
        <v>15</v>
      </c>
      <c r="B4" s="36">
        <v>11867809249</v>
      </c>
      <c r="C4" s="61" t="s">
        <v>408</v>
      </c>
      <c r="D4" s="100">
        <v>44232</v>
      </c>
      <c r="E4" s="100">
        <f t="shared" ca="1" si="0"/>
        <v>44914</v>
      </c>
      <c r="F4" s="105">
        <f t="shared" ca="1" si="1"/>
        <v>682</v>
      </c>
      <c r="G4" s="23">
        <v>341.14</v>
      </c>
      <c r="H4" s="9">
        <f t="shared" si="2"/>
        <v>6.8228</v>
      </c>
      <c r="I4" s="9">
        <f t="shared" ca="1" si="3"/>
        <v>77.544738083999988</v>
      </c>
      <c r="J4" s="19">
        <f t="shared" ca="1" si="4"/>
        <v>425.50753808399998</v>
      </c>
    </row>
    <row r="5" spans="1:10">
      <c r="A5" s="33" t="s">
        <v>15</v>
      </c>
      <c r="B5" s="44">
        <v>8258376268</v>
      </c>
      <c r="C5" s="83" t="s">
        <v>210</v>
      </c>
      <c r="D5" s="100">
        <v>44260</v>
      </c>
      <c r="E5" s="100">
        <f t="shared" ca="1" si="0"/>
        <v>44914</v>
      </c>
      <c r="F5" s="105">
        <f t="shared" ca="1" si="1"/>
        <v>654</v>
      </c>
      <c r="G5" s="19">
        <v>1726.5806777442665</v>
      </c>
      <c r="H5" s="9">
        <f t="shared" si="2"/>
        <v>34.531613554885332</v>
      </c>
      <c r="I5" s="9">
        <f t="shared" ca="1" si="3"/>
        <v>376.35694828947527</v>
      </c>
      <c r="J5" s="19">
        <f t="shared" ca="1" si="4"/>
        <v>2137.4692395886273</v>
      </c>
    </row>
    <row r="6" spans="1:10">
      <c r="A6" s="33" t="s">
        <v>15</v>
      </c>
      <c r="B6" s="45">
        <v>3105485279</v>
      </c>
      <c r="C6" s="84" t="s">
        <v>329</v>
      </c>
      <c r="D6" s="100">
        <v>44260</v>
      </c>
      <c r="E6" s="100">
        <f t="shared" ca="1" si="0"/>
        <v>44914</v>
      </c>
      <c r="F6" s="105">
        <f t="shared" ca="1" si="1"/>
        <v>654</v>
      </c>
      <c r="G6" s="23">
        <v>328.59705846370002</v>
      </c>
      <c r="H6" s="9">
        <f t="shared" si="2"/>
        <v>6.5719411692740008</v>
      </c>
      <c r="I6" s="9">
        <f t="shared" ca="1" si="3"/>
        <v>71.626995329212093</v>
      </c>
      <c r="J6" s="19">
        <f t="shared" ca="1" si="4"/>
        <v>406.79599496218611</v>
      </c>
    </row>
    <row r="7" spans="1:10">
      <c r="A7" s="33" t="s">
        <v>15</v>
      </c>
      <c r="B7" s="36">
        <v>11867809249</v>
      </c>
      <c r="C7" s="61" t="s">
        <v>408</v>
      </c>
      <c r="D7" s="100">
        <v>44291</v>
      </c>
      <c r="E7" s="100">
        <f t="shared" ca="1" si="0"/>
        <v>44914</v>
      </c>
      <c r="F7" s="105">
        <f t="shared" ca="1" si="1"/>
        <v>623</v>
      </c>
      <c r="G7" s="19">
        <v>650.78893367323326</v>
      </c>
      <c r="H7" s="9">
        <f t="shared" si="2"/>
        <v>13.015778673464666</v>
      </c>
      <c r="I7" s="9">
        <f t="shared" ca="1" si="3"/>
        <v>135.13365384261883</v>
      </c>
      <c r="J7" s="19">
        <f t="shared" ca="1" si="4"/>
        <v>798.93836618931675</v>
      </c>
    </row>
    <row r="8" spans="1:10">
      <c r="A8" s="33" t="s">
        <v>15</v>
      </c>
      <c r="B8" s="36">
        <v>2775625207</v>
      </c>
      <c r="C8" s="60" t="s">
        <v>182</v>
      </c>
      <c r="D8" s="100">
        <v>44321</v>
      </c>
      <c r="E8" s="100">
        <f t="shared" ca="1" si="0"/>
        <v>44914</v>
      </c>
      <c r="F8" s="105">
        <f t="shared" ca="1" si="1"/>
        <v>593</v>
      </c>
      <c r="G8" s="19">
        <v>207.56288099999998</v>
      </c>
      <c r="H8" s="9">
        <f t="shared" si="2"/>
        <v>4.15125762</v>
      </c>
      <c r="I8" s="9">
        <f t="shared" ca="1" si="3"/>
        <v>41.024159984718892</v>
      </c>
      <c r="J8" s="19">
        <f t="shared" ca="1" si="4"/>
        <v>252.73829860471886</v>
      </c>
    </row>
    <row r="9" spans="1:10">
      <c r="A9" s="33" t="s">
        <v>15</v>
      </c>
      <c r="B9" s="36">
        <v>11867809249</v>
      </c>
      <c r="C9" s="61" t="s">
        <v>408</v>
      </c>
      <c r="D9" s="100">
        <v>44321</v>
      </c>
      <c r="E9" s="100">
        <f t="shared" ca="1" si="0"/>
        <v>44914</v>
      </c>
      <c r="F9" s="105">
        <f t="shared" ca="1" si="1"/>
        <v>593</v>
      </c>
      <c r="G9" s="19">
        <v>751.13893367323328</v>
      </c>
      <c r="H9" s="9">
        <f t="shared" si="2"/>
        <v>15.022778673464666</v>
      </c>
      <c r="I9" s="9">
        <f t="shared" ca="1" si="3"/>
        <v>148.46028170982015</v>
      </c>
      <c r="J9" s="19">
        <f t="shared" ca="1" si="4"/>
        <v>914.62199405651813</v>
      </c>
    </row>
    <row r="10" spans="1:10">
      <c r="A10" s="33" t="s">
        <v>15</v>
      </c>
      <c r="B10" s="36">
        <v>2775625207</v>
      </c>
      <c r="C10" s="60" t="s">
        <v>182</v>
      </c>
      <c r="D10" s="100">
        <v>44352</v>
      </c>
      <c r="E10" s="100">
        <f t="shared" ca="1" si="0"/>
        <v>44914</v>
      </c>
      <c r="F10" s="105">
        <f t="shared" ca="1" si="1"/>
        <v>562</v>
      </c>
      <c r="G10" s="19">
        <v>382.08288099999999</v>
      </c>
      <c r="H10" s="9">
        <f t="shared" si="2"/>
        <v>7.6416576200000002</v>
      </c>
      <c r="I10" s="9">
        <f t="shared" ca="1" si="3"/>
        <v>71.569702021362588</v>
      </c>
      <c r="J10" s="19">
        <f t="shared" ca="1" si="4"/>
        <v>461.29424064136253</v>
      </c>
    </row>
    <row r="11" spans="1:10">
      <c r="A11" s="33" t="s">
        <v>15</v>
      </c>
      <c r="B11" s="36">
        <v>11867809249</v>
      </c>
      <c r="C11" s="61" t="s">
        <v>408</v>
      </c>
      <c r="D11" s="100">
        <v>44352</v>
      </c>
      <c r="E11" s="100">
        <f t="shared" ca="1" si="0"/>
        <v>44914</v>
      </c>
      <c r="F11" s="105">
        <f t="shared" ca="1" si="1"/>
        <v>562</v>
      </c>
      <c r="G11" s="19">
        <v>751.13893367323328</v>
      </c>
      <c r="H11" s="9">
        <f t="shared" si="2"/>
        <v>15.022778673464666</v>
      </c>
      <c r="I11" s="9">
        <f t="shared" ca="1" si="3"/>
        <v>140.6992889054282</v>
      </c>
      <c r="J11" s="19">
        <f t="shared" ca="1" si="4"/>
        <v>906.86100125212624</v>
      </c>
    </row>
    <row r="12" spans="1:10">
      <c r="A12" s="33" t="s">
        <v>15</v>
      </c>
      <c r="B12" s="36">
        <v>2775625207</v>
      </c>
      <c r="C12" s="60" t="s">
        <v>182</v>
      </c>
      <c r="D12" s="100">
        <v>44382</v>
      </c>
      <c r="E12" s="100">
        <f t="shared" ca="1" si="0"/>
        <v>44914</v>
      </c>
      <c r="F12" s="105">
        <f t="shared" ca="1" si="1"/>
        <v>532</v>
      </c>
      <c r="G12" s="19">
        <v>382.08288099999999</v>
      </c>
      <c r="H12" s="9">
        <f t="shared" si="2"/>
        <v>7.6416576200000002</v>
      </c>
      <c r="I12" s="9">
        <f t="shared" ca="1" si="3"/>
        <v>67.749255294243596</v>
      </c>
      <c r="J12" s="19">
        <f t="shared" ca="1" si="4"/>
        <v>457.47379391424357</v>
      </c>
    </row>
    <row r="13" spans="1:10">
      <c r="A13" s="33" t="s">
        <v>15</v>
      </c>
      <c r="B13" s="36">
        <v>12179485204</v>
      </c>
      <c r="C13" s="83" t="s">
        <v>386</v>
      </c>
      <c r="D13" s="100">
        <v>44413</v>
      </c>
      <c r="E13" s="100">
        <f t="shared" ca="1" si="0"/>
        <v>44914</v>
      </c>
      <c r="F13" s="105">
        <f t="shared" ca="1" si="1"/>
        <v>501</v>
      </c>
      <c r="G13" s="19">
        <v>5</v>
      </c>
      <c r="H13" s="9">
        <f t="shared" si="2"/>
        <v>0.1</v>
      </c>
      <c r="I13" s="9">
        <f t="shared" ca="1" si="3"/>
        <v>0.83491649999999984</v>
      </c>
      <c r="J13" s="19">
        <f t="shared" ca="1" si="4"/>
        <v>5.9349164999999999</v>
      </c>
    </row>
    <row r="14" spans="1:10">
      <c r="A14" s="33" t="s">
        <v>15</v>
      </c>
      <c r="B14" s="36">
        <v>3156937207</v>
      </c>
      <c r="C14" s="62" t="s">
        <v>127</v>
      </c>
      <c r="D14" s="100">
        <v>44444</v>
      </c>
      <c r="E14" s="100">
        <f t="shared" ca="1" si="0"/>
        <v>44914</v>
      </c>
      <c r="F14" s="105">
        <f t="shared" ca="1" si="1"/>
        <v>470</v>
      </c>
      <c r="G14" s="19">
        <v>414.44830000000002</v>
      </c>
      <c r="H14" s="9">
        <f t="shared" si="2"/>
        <v>8.2889660000000003</v>
      </c>
      <c r="I14" s="9">
        <f t="shared" ca="1" si="3"/>
        <v>64.923740643299993</v>
      </c>
      <c r="J14" s="19">
        <f t="shared" ca="1" si="4"/>
        <v>487.66100664330003</v>
      </c>
    </row>
    <row r="15" spans="1:10">
      <c r="A15" s="33" t="s">
        <v>15</v>
      </c>
      <c r="B15" s="36">
        <v>41410866220</v>
      </c>
      <c r="C15" s="62" t="s">
        <v>264</v>
      </c>
      <c r="D15" s="100">
        <v>44444</v>
      </c>
      <c r="E15" s="100">
        <f t="shared" ca="1" si="0"/>
        <v>44914</v>
      </c>
      <c r="F15" s="105">
        <f t="shared" ca="1" si="1"/>
        <v>470</v>
      </c>
      <c r="G15" s="19">
        <v>549.38436399999989</v>
      </c>
      <c r="H15" s="9">
        <f t="shared" si="2"/>
        <v>10.987687279999998</v>
      </c>
      <c r="I15" s="9">
        <f t="shared" ca="1" si="3"/>
        <v>86.061610004963981</v>
      </c>
      <c r="J15" s="19">
        <f t="shared" ca="1" si="4"/>
        <v>646.43366128496393</v>
      </c>
    </row>
    <row r="16" spans="1:10">
      <c r="A16" s="33" t="s">
        <v>15</v>
      </c>
      <c r="B16" s="36">
        <v>6243517268</v>
      </c>
      <c r="C16" s="83" t="s">
        <v>278</v>
      </c>
      <c r="D16" s="100">
        <v>44444</v>
      </c>
      <c r="E16" s="100">
        <f t="shared" ca="1" si="0"/>
        <v>44914</v>
      </c>
      <c r="F16" s="105">
        <f t="shared" ca="1" si="1"/>
        <v>470</v>
      </c>
      <c r="G16" s="19">
        <v>841.81006500000012</v>
      </c>
      <c r="H16" s="9">
        <f t="shared" si="2"/>
        <v>16.836201300000003</v>
      </c>
      <c r="I16" s="9">
        <f t="shared" ca="1" si="3"/>
        <v>131.87038849231502</v>
      </c>
      <c r="J16" s="19">
        <f t="shared" ca="1" si="4"/>
        <v>990.51665479231508</v>
      </c>
    </row>
    <row r="17" spans="1:10">
      <c r="A17" s="33" t="s">
        <v>15</v>
      </c>
      <c r="B17" s="45">
        <v>26027011220</v>
      </c>
      <c r="C17" s="84" t="s">
        <v>303</v>
      </c>
      <c r="D17" s="100">
        <v>44444</v>
      </c>
      <c r="E17" s="100">
        <f t="shared" ca="1" si="0"/>
        <v>44914</v>
      </c>
      <c r="F17" s="105">
        <f t="shared" ca="1" si="1"/>
        <v>470</v>
      </c>
      <c r="G17" s="19">
        <v>401.05</v>
      </c>
      <c r="H17" s="9">
        <f t="shared" si="2"/>
        <v>8.0210000000000008</v>
      </c>
      <c r="I17" s="9">
        <f t="shared" ca="1" si="3"/>
        <v>62.824883549999996</v>
      </c>
      <c r="J17" s="19">
        <f t="shared" ca="1" si="4"/>
        <v>471.89588355000001</v>
      </c>
    </row>
    <row r="18" spans="1:10">
      <c r="A18" s="33" t="s">
        <v>15</v>
      </c>
      <c r="B18" s="36">
        <v>93478194253</v>
      </c>
      <c r="C18" s="62" t="s">
        <v>341</v>
      </c>
      <c r="D18" s="100">
        <v>44444</v>
      </c>
      <c r="E18" s="100">
        <f t="shared" ca="1" si="0"/>
        <v>44914</v>
      </c>
      <c r="F18" s="105">
        <f t="shared" ca="1" si="1"/>
        <v>470</v>
      </c>
      <c r="G18" s="19">
        <v>268.21233753157503</v>
      </c>
      <c r="H18" s="9">
        <f t="shared" si="2"/>
        <v>5.3642467506315006</v>
      </c>
      <c r="I18" s="9">
        <f t="shared" ca="1" si="3"/>
        <v>42.015730886658758</v>
      </c>
      <c r="J18" s="19">
        <f t="shared" ca="1" si="4"/>
        <v>315.5923151688653</v>
      </c>
    </row>
    <row r="19" spans="1:10">
      <c r="A19" s="33" t="s">
        <v>15</v>
      </c>
      <c r="B19" s="36">
        <v>12179485204</v>
      </c>
      <c r="C19" s="83" t="s">
        <v>386</v>
      </c>
      <c r="D19" s="100">
        <v>44444</v>
      </c>
      <c r="E19" s="100">
        <f t="shared" ca="1" si="0"/>
        <v>44914</v>
      </c>
      <c r="F19" s="105">
        <f t="shared" ca="1" si="1"/>
        <v>470</v>
      </c>
      <c r="G19" s="19">
        <v>814.76990000000001</v>
      </c>
      <c r="H19" s="9">
        <f t="shared" si="2"/>
        <v>16.295397999999999</v>
      </c>
      <c r="I19" s="9">
        <f t="shared" ca="1" si="3"/>
        <v>127.63451960489999</v>
      </c>
      <c r="J19" s="19">
        <f t="shared" ca="1" si="4"/>
        <v>958.69981760489998</v>
      </c>
    </row>
    <row r="20" spans="1:10">
      <c r="A20" s="33" t="s">
        <v>15</v>
      </c>
      <c r="B20" s="36">
        <v>3156937207</v>
      </c>
      <c r="C20" s="62" t="s">
        <v>127</v>
      </c>
      <c r="D20" s="100">
        <v>44474</v>
      </c>
      <c r="E20" s="100">
        <f t="shared" ca="1" si="0"/>
        <v>44914</v>
      </c>
      <c r="F20" s="105">
        <f t="shared" ca="1" si="1"/>
        <v>440</v>
      </c>
      <c r="G20" s="19">
        <v>414.44830000000002</v>
      </c>
      <c r="H20" s="9">
        <f t="shared" si="2"/>
        <v>8.2889660000000003</v>
      </c>
      <c r="I20" s="9">
        <f t="shared" ca="1" si="3"/>
        <v>60.779672091599991</v>
      </c>
      <c r="J20" s="19">
        <f t="shared" ca="1" si="4"/>
        <v>483.51693809160003</v>
      </c>
    </row>
    <row r="21" spans="1:10">
      <c r="A21" s="33" t="s">
        <v>15</v>
      </c>
      <c r="B21" s="45">
        <v>77337654200</v>
      </c>
      <c r="C21" s="60" t="s">
        <v>198</v>
      </c>
      <c r="D21" s="100">
        <v>44474</v>
      </c>
      <c r="E21" s="100">
        <f t="shared" ca="1" si="0"/>
        <v>44914</v>
      </c>
      <c r="F21" s="105">
        <f t="shared" ca="1" si="1"/>
        <v>440</v>
      </c>
      <c r="G21" s="19">
        <v>660.42038524999998</v>
      </c>
      <c r="H21" s="9">
        <f t="shared" si="2"/>
        <v>13.208407704999999</v>
      </c>
      <c r="I21" s="9">
        <f t="shared" ca="1" si="3"/>
        <v>96.851970337682985</v>
      </c>
      <c r="J21" s="19">
        <f t="shared" ca="1" si="4"/>
        <v>770.48076329268292</v>
      </c>
    </row>
    <row r="22" spans="1:10">
      <c r="A22" s="33" t="s">
        <v>15</v>
      </c>
      <c r="B22" s="36">
        <v>5521802894</v>
      </c>
      <c r="C22" s="61" t="s">
        <v>229</v>
      </c>
      <c r="D22" s="100">
        <v>44474</v>
      </c>
      <c r="E22" s="100">
        <f t="shared" ca="1" si="0"/>
        <v>44914</v>
      </c>
      <c r="F22" s="105">
        <f t="shared" ca="1" si="1"/>
        <v>440</v>
      </c>
      <c r="G22" s="19">
        <v>486.32</v>
      </c>
      <c r="H22" s="9">
        <f t="shared" si="2"/>
        <v>9.7263999999999999</v>
      </c>
      <c r="I22" s="9">
        <f t="shared" ca="1" si="3"/>
        <v>71.319800639999983</v>
      </c>
      <c r="J22" s="19">
        <f t="shared" ca="1" si="4"/>
        <v>567.36620063999999</v>
      </c>
    </row>
    <row r="23" spans="1:10">
      <c r="A23" s="33" t="s">
        <v>15</v>
      </c>
      <c r="B23" s="36">
        <v>41410866220</v>
      </c>
      <c r="C23" s="62" t="s">
        <v>264</v>
      </c>
      <c r="D23" s="100">
        <v>44474</v>
      </c>
      <c r="E23" s="100">
        <f t="shared" ca="1" si="0"/>
        <v>44914</v>
      </c>
      <c r="F23" s="105">
        <f t="shared" ca="1" si="1"/>
        <v>440</v>
      </c>
      <c r="G23" s="19">
        <v>549.38436399999989</v>
      </c>
      <c r="H23" s="9">
        <f t="shared" si="2"/>
        <v>10.987687279999998</v>
      </c>
      <c r="I23" s="9">
        <f t="shared" ca="1" si="3"/>
        <v>80.568315749327965</v>
      </c>
      <c r="J23" s="19">
        <f t="shared" ca="1" si="4"/>
        <v>640.94036702932794</v>
      </c>
    </row>
    <row r="24" spans="1:10">
      <c r="A24" s="33" t="s">
        <v>15</v>
      </c>
      <c r="B24" s="36">
        <v>6243517268</v>
      </c>
      <c r="C24" s="83" t="s">
        <v>278</v>
      </c>
      <c r="D24" s="100">
        <v>44474</v>
      </c>
      <c r="E24" s="100">
        <f t="shared" ca="1" si="0"/>
        <v>44914</v>
      </c>
      <c r="F24" s="105">
        <f t="shared" ca="1" si="1"/>
        <v>440</v>
      </c>
      <c r="G24" s="19">
        <v>955.60006500000009</v>
      </c>
      <c r="H24" s="9">
        <f t="shared" si="2"/>
        <v>19.112001300000003</v>
      </c>
      <c r="I24" s="9">
        <f t="shared" ca="1" si="3"/>
        <v>140.14066073237998</v>
      </c>
      <c r="J24" s="19">
        <f t="shared" ca="1" si="4"/>
        <v>1114.85272703238</v>
      </c>
    </row>
    <row r="25" spans="1:10">
      <c r="A25" s="33" t="s">
        <v>15</v>
      </c>
      <c r="B25" s="45">
        <v>26027011220</v>
      </c>
      <c r="C25" s="84" t="s">
        <v>303</v>
      </c>
      <c r="D25" s="100">
        <v>44474</v>
      </c>
      <c r="E25" s="100">
        <f t="shared" ca="1" si="0"/>
        <v>44914</v>
      </c>
      <c r="F25" s="105">
        <f t="shared" ca="1" si="1"/>
        <v>440</v>
      </c>
      <c r="G25" s="19">
        <v>538.36614999999995</v>
      </c>
      <c r="H25" s="9">
        <f t="shared" si="2"/>
        <v>10.767322999999999</v>
      </c>
      <c r="I25" s="9">
        <f t="shared" ca="1" si="3"/>
        <v>78.952472629799985</v>
      </c>
      <c r="J25" s="19">
        <f t="shared" ca="1" si="4"/>
        <v>628.08594562979999</v>
      </c>
    </row>
    <row r="26" spans="1:10">
      <c r="A26" s="33" t="s">
        <v>15</v>
      </c>
      <c r="B26" s="36">
        <v>93478194253</v>
      </c>
      <c r="C26" s="62" t="s">
        <v>341</v>
      </c>
      <c r="D26" s="100">
        <v>44474</v>
      </c>
      <c r="E26" s="100">
        <f t="shared" ca="1" si="0"/>
        <v>44914</v>
      </c>
      <c r="F26" s="105">
        <f t="shared" ca="1" si="1"/>
        <v>440</v>
      </c>
      <c r="G26" s="19">
        <v>251.05</v>
      </c>
      <c r="H26" s="9">
        <f t="shared" si="2"/>
        <v>5.0209999999999999</v>
      </c>
      <c r="I26" s="9">
        <f t="shared" ca="1" si="3"/>
        <v>36.816984599999998</v>
      </c>
      <c r="J26" s="19">
        <f t="shared" ca="1" si="4"/>
        <v>292.88798460000004</v>
      </c>
    </row>
    <row r="27" spans="1:10">
      <c r="A27" s="33" t="s">
        <v>15</v>
      </c>
      <c r="B27" s="45">
        <v>17140005249</v>
      </c>
      <c r="C27" s="62" t="s">
        <v>348</v>
      </c>
      <c r="D27" s="100">
        <v>44474</v>
      </c>
      <c r="E27" s="100">
        <f t="shared" ca="1" si="0"/>
        <v>44914</v>
      </c>
      <c r="F27" s="105">
        <f t="shared" ca="1" si="1"/>
        <v>440</v>
      </c>
      <c r="G27" s="19">
        <v>180.3</v>
      </c>
      <c r="H27" s="9">
        <f t="shared" si="2"/>
        <v>3.6060000000000003</v>
      </c>
      <c r="I27" s="9">
        <f t="shared" ca="1" si="3"/>
        <v>26.441355599999998</v>
      </c>
      <c r="J27" s="19">
        <f t="shared" ca="1" si="4"/>
        <v>210.34735560000001</v>
      </c>
    </row>
    <row r="28" spans="1:10">
      <c r="A28" s="33" t="s">
        <v>15</v>
      </c>
      <c r="B28" s="73">
        <v>64011593249</v>
      </c>
      <c r="C28" s="96" t="s">
        <v>189</v>
      </c>
      <c r="D28" s="100">
        <v>44474</v>
      </c>
      <c r="E28" s="100">
        <f t="shared" ca="1" si="0"/>
        <v>44914</v>
      </c>
      <c r="F28" s="105">
        <f t="shared" ca="1" si="1"/>
        <v>440</v>
      </c>
      <c r="G28" s="92">
        <v>1614.68</v>
      </c>
      <c r="H28" s="9">
        <f t="shared" si="2"/>
        <v>32.293600000000005</v>
      </c>
      <c r="I28" s="9">
        <f t="shared" ca="1" si="3"/>
        <v>236.79605135999998</v>
      </c>
      <c r="J28" s="19">
        <f t="shared" ca="1" si="4"/>
        <v>1883.7696513599999</v>
      </c>
    </row>
    <row r="29" spans="1:10">
      <c r="A29" s="33" t="s">
        <v>15</v>
      </c>
      <c r="B29" s="45">
        <v>77337654200</v>
      </c>
      <c r="C29" s="60" t="s">
        <v>198</v>
      </c>
      <c r="D29" s="100">
        <v>44505</v>
      </c>
      <c r="E29" s="100">
        <f t="shared" ca="1" si="0"/>
        <v>44914</v>
      </c>
      <c r="F29" s="105">
        <f t="shared" ca="1" si="1"/>
        <v>409</v>
      </c>
      <c r="G29" s="19">
        <v>660.42038524999998</v>
      </c>
      <c r="H29" s="9">
        <f t="shared" si="2"/>
        <v>13.208407704999999</v>
      </c>
      <c r="I29" s="9">
        <f t="shared" ca="1" si="3"/>
        <v>90.02830879116442</v>
      </c>
      <c r="J29" s="19">
        <f t="shared" ca="1" si="4"/>
        <v>763.65710174616447</v>
      </c>
    </row>
    <row r="30" spans="1:10">
      <c r="A30" s="33" t="s">
        <v>15</v>
      </c>
      <c r="B30" s="36">
        <v>5521802894</v>
      </c>
      <c r="C30" s="61" t="s">
        <v>229</v>
      </c>
      <c r="D30" s="100">
        <v>44505</v>
      </c>
      <c r="E30" s="100">
        <f t="shared" ca="1" si="0"/>
        <v>44914</v>
      </c>
      <c r="F30" s="105">
        <f t="shared" ca="1" si="1"/>
        <v>409</v>
      </c>
      <c r="G30" s="19">
        <v>936.43095000000005</v>
      </c>
      <c r="H30" s="9">
        <f t="shared" si="2"/>
        <v>18.728619000000002</v>
      </c>
      <c r="I30" s="9">
        <f t="shared" ca="1" si="3"/>
        <v>127.653986174715</v>
      </c>
      <c r="J30" s="19">
        <f t="shared" ca="1" si="4"/>
        <v>1082.813555174715</v>
      </c>
    </row>
    <row r="31" spans="1:10">
      <c r="A31" s="33" t="s">
        <v>15</v>
      </c>
      <c r="B31" s="36">
        <v>51583488391</v>
      </c>
      <c r="C31" s="61" t="s">
        <v>239</v>
      </c>
      <c r="D31" s="100">
        <v>44505</v>
      </c>
      <c r="E31" s="100">
        <f t="shared" ca="1" si="0"/>
        <v>44914</v>
      </c>
      <c r="F31" s="105">
        <f t="shared" ca="1" si="1"/>
        <v>409</v>
      </c>
      <c r="G31" s="19">
        <v>538.36614999999995</v>
      </c>
      <c r="H31" s="9">
        <f t="shared" si="2"/>
        <v>10.767322999999999</v>
      </c>
      <c r="I31" s="9">
        <f t="shared" ca="1" si="3"/>
        <v>73.389912058154991</v>
      </c>
      <c r="J31" s="19">
        <f t="shared" ca="1" si="4"/>
        <v>622.52338505815499</v>
      </c>
    </row>
    <row r="32" spans="1:10">
      <c r="A32" s="33" t="s">
        <v>15</v>
      </c>
      <c r="B32" s="36">
        <v>6243517268</v>
      </c>
      <c r="C32" s="83" t="s">
        <v>278</v>
      </c>
      <c r="D32" s="100">
        <v>44505</v>
      </c>
      <c r="E32" s="100">
        <f t="shared" ca="1" si="0"/>
        <v>44914</v>
      </c>
      <c r="F32" s="105">
        <f t="shared" ca="1" si="1"/>
        <v>409</v>
      </c>
      <c r="G32" s="19">
        <v>955.60006500000009</v>
      </c>
      <c r="H32" s="9">
        <f t="shared" si="2"/>
        <v>19.112001300000003</v>
      </c>
      <c r="I32" s="9">
        <f t="shared" ca="1" si="3"/>
        <v>130.26711418078051</v>
      </c>
      <c r="J32" s="19">
        <f t="shared" ca="1" si="4"/>
        <v>1104.9791804807805</v>
      </c>
    </row>
    <row r="33" spans="1:10">
      <c r="A33" s="33" t="s">
        <v>15</v>
      </c>
      <c r="B33" s="18">
        <v>11722738200</v>
      </c>
      <c r="C33" s="80" t="s">
        <v>320</v>
      </c>
      <c r="D33" s="100">
        <v>44505</v>
      </c>
      <c r="E33" s="100">
        <f t="shared" ca="1" si="0"/>
        <v>44914</v>
      </c>
      <c r="F33" s="105">
        <f t="shared" ca="1" si="1"/>
        <v>409</v>
      </c>
      <c r="G33" s="19">
        <v>1304.4220045454545</v>
      </c>
      <c r="H33" s="9">
        <f t="shared" si="2"/>
        <v>26.088440090909089</v>
      </c>
      <c r="I33" s="9">
        <f t="shared" ca="1" si="3"/>
        <v>177.81841633303497</v>
      </c>
      <c r="J33" s="19">
        <f t="shared" ca="1" si="4"/>
        <v>1508.3288609693984</v>
      </c>
    </row>
    <row r="34" spans="1:10">
      <c r="A34" s="33" t="s">
        <v>15</v>
      </c>
      <c r="B34" s="45">
        <v>17140005249</v>
      </c>
      <c r="C34" s="62" t="s">
        <v>348</v>
      </c>
      <c r="D34" s="100">
        <v>44505</v>
      </c>
      <c r="E34" s="100">
        <f t="shared" ca="1" si="0"/>
        <v>44914</v>
      </c>
      <c r="F34" s="105">
        <f t="shared" ca="1" si="1"/>
        <v>409</v>
      </c>
      <c r="G34" s="19">
        <v>475.35371259472504</v>
      </c>
      <c r="H34" s="9">
        <f t="shared" si="2"/>
        <v>9.5070742518945011</v>
      </c>
      <c r="I34" s="9">
        <f t="shared" ca="1" si="3"/>
        <v>64.800075494799131</v>
      </c>
      <c r="J34" s="19">
        <f t="shared" ca="1" si="4"/>
        <v>549.66086234141869</v>
      </c>
    </row>
    <row r="35" spans="1:10">
      <c r="A35" s="33" t="s">
        <v>15</v>
      </c>
      <c r="B35" s="70">
        <v>14054132200</v>
      </c>
      <c r="C35" s="84" t="s">
        <v>432</v>
      </c>
      <c r="D35" s="100">
        <v>44505</v>
      </c>
      <c r="E35" s="100">
        <f t="shared" ca="1" si="0"/>
        <v>44914</v>
      </c>
      <c r="F35" s="105">
        <f t="shared" ca="1" si="1"/>
        <v>409</v>
      </c>
      <c r="G35" s="19">
        <v>814.76990000000001</v>
      </c>
      <c r="H35" s="9">
        <f t="shared" si="2"/>
        <v>16.295397999999999</v>
      </c>
      <c r="I35" s="9">
        <f t="shared" ca="1" si="3"/>
        <v>111.06918833702998</v>
      </c>
      <c r="J35" s="19">
        <f t="shared" ca="1" si="4"/>
        <v>942.13448633703001</v>
      </c>
    </row>
    <row r="36" spans="1:10">
      <c r="A36" s="33" t="s">
        <v>15</v>
      </c>
      <c r="B36" s="73">
        <v>8987106268</v>
      </c>
      <c r="C36" s="96" t="s">
        <v>175</v>
      </c>
      <c r="D36" s="100">
        <v>44505</v>
      </c>
      <c r="E36" s="100">
        <f t="shared" ca="1" si="0"/>
        <v>44914</v>
      </c>
      <c r="F36" s="105">
        <f t="shared" ca="1" si="1"/>
        <v>409</v>
      </c>
      <c r="G36" s="92">
        <v>496.19</v>
      </c>
      <c r="H36" s="9">
        <f t="shared" si="2"/>
        <v>9.9238</v>
      </c>
      <c r="I36" s="9">
        <f t="shared" ca="1" si="3"/>
        <v>67.640471942999994</v>
      </c>
      <c r="J36" s="19">
        <f t="shared" ca="1" si="4"/>
        <v>573.75427194299994</v>
      </c>
    </row>
    <row r="37" spans="1:10">
      <c r="A37" s="33" t="s">
        <v>15</v>
      </c>
      <c r="B37" s="36">
        <v>51583488391</v>
      </c>
      <c r="C37" s="61" t="s">
        <v>239</v>
      </c>
      <c r="D37" s="100">
        <v>44535</v>
      </c>
      <c r="E37" s="100">
        <f t="shared" ca="1" si="0"/>
        <v>44914</v>
      </c>
      <c r="F37" s="105">
        <f t="shared" ca="1" si="1"/>
        <v>379</v>
      </c>
      <c r="G37" s="19">
        <v>238.37</v>
      </c>
      <c r="H37" s="9">
        <f t="shared" si="2"/>
        <v>4.7674000000000003</v>
      </c>
      <c r="I37" s="9">
        <f t="shared" ca="1" si="3"/>
        <v>30.111065258999997</v>
      </c>
      <c r="J37" s="19">
        <f t="shared" ca="1" si="4"/>
        <v>273.248465259</v>
      </c>
    </row>
    <row r="38" spans="1:10">
      <c r="A38" s="33" t="s">
        <v>15</v>
      </c>
      <c r="B38" s="36">
        <v>10906959268</v>
      </c>
      <c r="C38" s="80" t="s">
        <v>275</v>
      </c>
      <c r="D38" s="100">
        <v>44535</v>
      </c>
      <c r="E38" s="100">
        <f t="shared" ca="1" si="0"/>
        <v>44914</v>
      </c>
      <c r="F38" s="105">
        <f t="shared" ca="1" si="1"/>
        <v>379</v>
      </c>
      <c r="G38" s="19">
        <v>955.60006500000009</v>
      </c>
      <c r="H38" s="9">
        <f t="shared" si="2"/>
        <v>19.112001300000003</v>
      </c>
      <c r="I38" s="9">
        <f t="shared" ca="1" si="3"/>
        <v>120.71206913084549</v>
      </c>
      <c r="J38" s="19">
        <f t="shared" ca="1" si="4"/>
        <v>1095.4241354308456</v>
      </c>
    </row>
    <row r="39" spans="1:10">
      <c r="A39" s="33" t="s">
        <v>15</v>
      </c>
      <c r="B39" s="70">
        <v>14054132200</v>
      </c>
      <c r="C39" s="84" t="s">
        <v>432</v>
      </c>
      <c r="D39" s="100">
        <v>44535</v>
      </c>
      <c r="E39" s="100">
        <f t="shared" ca="1" si="0"/>
        <v>44914</v>
      </c>
      <c r="F39" s="105">
        <f t="shared" ca="1" si="1"/>
        <v>379</v>
      </c>
      <c r="G39" s="19">
        <v>814.76990000000001</v>
      </c>
      <c r="H39" s="9">
        <f t="shared" si="2"/>
        <v>16.295397999999999</v>
      </c>
      <c r="I39" s="9">
        <f t="shared" ca="1" si="3"/>
        <v>102.92230410692999</v>
      </c>
      <c r="J39" s="19">
        <f t="shared" ca="1" si="4"/>
        <v>933.98760210693001</v>
      </c>
    </row>
    <row r="40" spans="1:10">
      <c r="A40" s="33" t="s">
        <v>15</v>
      </c>
      <c r="B40" s="73">
        <v>8987106268</v>
      </c>
      <c r="C40" s="96" t="s">
        <v>175</v>
      </c>
      <c r="D40" s="100">
        <v>44535</v>
      </c>
      <c r="E40" s="100">
        <f t="shared" ca="1" si="0"/>
        <v>44914</v>
      </c>
      <c r="F40" s="105">
        <f t="shared" ca="1" si="1"/>
        <v>379</v>
      </c>
      <c r="G40" s="92">
        <v>496.19</v>
      </c>
      <c r="H40" s="9">
        <f t="shared" si="2"/>
        <v>9.9238</v>
      </c>
      <c r="I40" s="9">
        <f t="shared" ca="1" si="3"/>
        <v>62.679068132999987</v>
      </c>
      <c r="J40" s="19">
        <f t="shared" ca="1" si="4"/>
        <v>568.79286813299996</v>
      </c>
    </row>
    <row r="41" spans="1:10">
      <c r="G41" s="106">
        <f>SUM(G2:G40)</f>
        <v>24575.397170003915</v>
      </c>
      <c r="H41" s="106">
        <f t="shared" ref="H41:J41" si="5">SUM(H2:H40)</f>
        <v>491.50794340007837</v>
      </c>
      <c r="I41" s="106">
        <f t="shared" ca="1" si="5"/>
        <v>3957.4522771537081</v>
      </c>
      <c r="J41" s="106">
        <f t="shared" ca="1" si="5"/>
        <v>29024.3573905577</v>
      </c>
    </row>
  </sheetData>
  <sortState xmlns:xlrd2="http://schemas.microsoft.com/office/spreadsheetml/2017/richdata2" ref="A2:G40">
    <sortCondition ref="D2:D40"/>
  </sortState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3A1A-5777-4757-9C90-0972747CA991}">
  <dimension ref="A1:J112"/>
  <sheetViews>
    <sheetView topLeftCell="A100" workbookViewId="0">
      <selection activeCell="C133" sqref="C133"/>
    </sheetView>
  </sheetViews>
  <sheetFormatPr defaultRowHeight="14.4"/>
  <cols>
    <col min="1" max="1" width="8.109375" bestFit="1" customWidth="1"/>
    <col min="2" max="2" width="13.88671875" style="110" bestFit="1" customWidth="1"/>
    <col min="3" max="3" width="48" bestFit="1" customWidth="1"/>
    <col min="4" max="4" width="21" style="102" bestFit="1" customWidth="1"/>
    <col min="5" max="5" width="21" style="102" customWidth="1"/>
    <col min="6" max="6" width="21" customWidth="1"/>
    <col min="7" max="7" width="20" style="111" bestFit="1" customWidth="1"/>
    <col min="8" max="10" width="20" style="111" customWidth="1"/>
  </cols>
  <sheetData>
    <row r="1" spans="1:10">
      <c r="A1" s="2" t="s">
        <v>0</v>
      </c>
      <c r="B1" s="107" t="s">
        <v>1</v>
      </c>
      <c r="C1" s="3" t="s">
        <v>2</v>
      </c>
      <c r="D1" s="101" t="s">
        <v>3</v>
      </c>
      <c r="E1" s="101" t="s">
        <v>460</v>
      </c>
      <c r="F1" s="104" t="s">
        <v>459</v>
      </c>
      <c r="G1" s="89" t="s">
        <v>4</v>
      </c>
      <c r="H1" s="89" t="s">
        <v>456</v>
      </c>
      <c r="I1" s="89" t="s">
        <v>457</v>
      </c>
      <c r="J1" s="89" t="s">
        <v>455</v>
      </c>
    </row>
    <row r="2" spans="1:10">
      <c r="A2" s="33" t="s">
        <v>15</v>
      </c>
      <c r="B2" s="108">
        <v>51583488391</v>
      </c>
      <c r="C2" s="97" t="s">
        <v>239</v>
      </c>
      <c r="D2" s="112">
        <v>44566</v>
      </c>
      <c r="E2" s="112">
        <f ca="1">TODAY()</f>
        <v>44914</v>
      </c>
      <c r="F2" s="105">
        <f ca="1">DATEDIF(D:D,E:E,"D")</f>
        <v>348</v>
      </c>
      <c r="G2" s="109">
        <v>538.37</v>
      </c>
      <c r="H2" s="9">
        <f>G2*2%</f>
        <v>10.7674</v>
      </c>
      <c r="I2" s="9">
        <f ca="1">F2*0.03333%*G2</f>
        <v>62.444674907999996</v>
      </c>
      <c r="J2" s="109">
        <f ca="1">SUM(G2:I2)</f>
        <v>611.58207490799998</v>
      </c>
    </row>
    <row r="3" spans="1:10">
      <c r="A3" s="33" t="s">
        <v>15</v>
      </c>
      <c r="B3" s="108">
        <v>10906959268</v>
      </c>
      <c r="C3" s="97" t="s">
        <v>275</v>
      </c>
      <c r="D3" s="112">
        <v>44566</v>
      </c>
      <c r="E3" s="112">
        <f t="shared" ref="E3:E66" ca="1" si="0">TODAY()</f>
        <v>44914</v>
      </c>
      <c r="F3" s="105">
        <f t="shared" ref="F3:F66" ca="1" si="1">DATEDIF(D:D,E:E,"D")</f>
        <v>348</v>
      </c>
      <c r="G3" s="109">
        <v>955.60006500000009</v>
      </c>
      <c r="H3" s="9">
        <f t="shared" ref="H3:H66" si="2">G3*2%</f>
        <v>19.112001300000003</v>
      </c>
      <c r="I3" s="9">
        <f t="shared" ref="I3:I66" ca="1" si="3">F3*0.03333%*G3</f>
        <v>110.838522579246</v>
      </c>
      <c r="J3" s="109">
        <f t="shared" ref="J3:J66" ca="1" si="4">SUM(G3:I3)</f>
        <v>1085.5505888792461</v>
      </c>
    </row>
    <row r="4" spans="1:10">
      <c r="A4" s="33" t="s">
        <v>15</v>
      </c>
      <c r="B4" s="108">
        <v>51583488391</v>
      </c>
      <c r="C4" s="97" t="s">
        <v>239</v>
      </c>
      <c r="D4" s="112">
        <v>44597</v>
      </c>
      <c r="E4" s="112">
        <f t="shared" ca="1" si="0"/>
        <v>44914</v>
      </c>
      <c r="F4" s="105">
        <f t="shared" ca="1" si="1"/>
        <v>317</v>
      </c>
      <c r="G4" s="109">
        <v>538.37</v>
      </c>
      <c r="H4" s="9">
        <f t="shared" si="2"/>
        <v>10.7674</v>
      </c>
      <c r="I4" s="9">
        <f t="shared" ca="1" si="3"/>
        <v>56.882074556999996</v>
      </c>
      <c r="J4" s="109">
        <f t="shared" ca="1" si="4"/>
        <v>606.01947455699997</v>
      </c>
    </row>
    <row r="5" spans="1:10">
      <c r="A5" s="33" t="s">
        <v>15</v>
      </c>
      <c r="B5" s="108">
        <v>10906959268</v>
      </c>
      <c r="C5" s="97" t="s">
        <v>275</v>
      </c>
      <c r="D5" s="112">
        <v>44597</v>
      </c>
      <c r="E5" s="112">
        <f t="shared" ca="1" si="0"/>
        <v>44914</v>
      </c>
      <c r="F5" s="105">
        <f t="shared" ca="1" si="1"/>
        <v>317</v>
      </c>
      <c r="G5" s="109">
        <v>936.43095000000005</v>
      </c>
      <c r="H5" s="9">
        <f t="shared" si="2"/>
        <v>18.728619000000002</v>
      </c>
      <c r="I5" s="9">
        <f t="shared" ca="1" si="3"/>
        <v>98.939642096294989</v>
      </c>
      <c r="J5" s="109">
        <f t="shared" ca="1" si="4"/>
        <v>1054.099211096295</v>
      </c>
    </row>
    <row r="6" spans="1:10">
      <c r="A6" s="33" t="s">
        <v>15</v>
      </c>
      <c r="B6" s="108">
        <v>148159260001</v>
      </c>
      <c r="C6" s="97" t="s">
        <v>351</v>
      </c>
      <c r="D6" s="112">
        <v>44597</v>
      </c>
      <c r="E6" s="112">
        <f t="shared" ca="1" si="0"/>
        <v>44914</v>
      </c>
      <c r="F6" s="105">
        <f t="shared" ca="1" si="1"/>
        <v>317</v>
      </c>
      <c r="G6" s="109">
        <v>628.62999999999988</v>
      </c>
      <c r="H6" s="9">
        <f t="shared" si="2"/>
        <v>12.572599999999998</v>
      </c>
      <c r="I6" s="9">
        <f t="shared" ca="1" si="3"/>
        <v>66.418594142999979</v>
      </c>
      <c r="J6" s="109">
        <f t="shared" ca="1" si="4"/>
        <v>707.6211941429998</v>
      </c>
    </row>
    <row r="7" spans="1:10">
      <c r="A7" s="33" t="s">
        <v>15</v>
      </c>
      <c r="B7" s="108">
        <v>81993153268</v>
      </c>
      <c r="C7" s="97" t="s">
        <v>356</v>
      </c>
      <c r="D7" s="112">
        <v>44597</v>
      </c>
      <c r="E7" s="112">
        <f t="shared" ca="1" si="0"/>
        <v>44914</v>
      </c>
      <c r="F7" s="105">
        <f t="shared" ca="1" si="1"/>
        <v>317</v>
      </c>
      <c r="G7" s="109">
        <v>763.36259999999993</v>
      </c>
      <c r="H7" s="9">
        <f t="shared" si="2"/>
        <v>15.267251999999999</v>
      </c>
      <c r="I7" s="9">
        <f t="shared" ca="1" si="3"/>
        <v>80.653915201859988</v>
      </c>
      <c r="J7" s="109">
        <f t="shared" ca="1" si="4"/>
        <v>859.28376720185986</v>
      </c>
    </row>
    <row r="8" spans="1:10">
      <c r="A8" s="33" t="s">
        <v>15</v>
      </c>
      <c r="B8" s="108">
        <v>13600605291</v>
      </c>
      <c r="C8" s="97" t="s">
        <v>394</v>
      </c>
      <c r="D8" s="112">
        <v>44597</v>
      </c>
      <c r="E8" s="112">
        <f t="shared" ca="1" si="0"/>
        <v>44914</v>
      </c>
      <c r="F8" s="105">
        <f t="shared" ca="1" si="1"/>
        <v>317</v>
      </c>
      <c r="G8" s="109">
        <v>225.67999999999998</v>
      </c>
      <c r="H8" s="9">
        <f t="shared" si="2"/>
        <v>4.5135999999999994</v>
      </c>
      <c r="I8" s="9">
        <f t="shared" ca="1" si="3"/>
        <v>23.844468647999996</v>
      </c>
      <c r="J8" s="109">
        <f t="shared" ca="1" si="4"/>
        <v>254.03806864799998</v>
      </c>
    </row>
    <row r="9" spans="1:10">
      <c r="A9" s="33" t="s">
        <v>15</v>
      </c>
      <c r="B9" s="36">
        <v>28730828287</v>
      </c>
      <c r="C9" s="35" t="s">
        <v>105</v>
      </c>
      <c r="D9" s="112">
        <v>44625</v>
      </c>
      <c r="E9" s="112">
        <f t="shared" ca="1" si="0"/>
        <v>44914</v>
      </c>
      <c r="F9" s="105">
        <f t="shared" ca="1" si="1"/>
        <v>289</v>
      </c>
      <c r="G9" s="19">
        <v>1414.33</v>
      </c>
      <c r="H9" s="9">
        <f t="shared" si="2"/>
        <v>28.2866</v>
      </c>
      <c r="I9" s="9">
        <f t="shared" ca="1" si="3"/>
        <v>136.233498621</v>
      </c>
      <c r="J9" s="109">
        <f t="shared" ca="1" si="4"/>
        <v>1578.8500986209999</v>
      </c>
    </row>
    <row r="10" spans="1:10">
      <c r="A10" s="33" t="s">
        <v>15</v>
      </c>
      <c r="B10" s="18">
        <v>63826534204</v>
      </c>
      <c r="C10" s="10" t="s">
        <v>448</v>
      </c>
      <c r="D10" s="112">
        <v>44625</v>
      </c>
      <c r="E10" s="112">
        <f t="shared" ca="1" si="0"/>
        <v>44914</v>
      </c>
      <c r="F10" s="105">
        <f t="shared" ca="1" si="1"/>
        <v>289</v>
      </c>
      <c r="G10" s="19">
        <v>389.01</v>
      </c>
      <c r="H10" s="9">
        <f t="shared" si="2"/>
        <v>7.7801999999999998</v>
      </c>
      <c r="I10" s="9">
        <f t="shared" ca="1" si="3"/>
        <v>37.470882537000001</v>
      </c>
      <c r="J10" s="109">
        <f t="shared" ca="1" si="4"/>
        <v>434.26108253699999</v>
      </c>
    </row>
    <row r="11" spans="1:10">
      <c r="A11" s="33" t="s">
        <v>15</v>
      </c>
      <c r="B11" s="18">
        <v>58392963253</v>
      </c>
      <c r="C11" s="10" t="s">
        <v>144</v>
      </c>
      <c r="D11" s="112">
        <v>44625</v>
      </c>
      <c r="E11" s="112">
        <f t="shared" ca="1" si="0"/>
        <v>44914</v>
      </c>
      <c r="F11" s="105">
        <f t="shared" ca="1" si="1"/>
        <v>289</v>
      </c>
      <c r="G11" s="19">
        <v>1751.9277999999997</v>
      </c>
      <c r="H11" s="9">
        <f t="shared" si="2"/>
        <v>35.038555999999993</v>
      </c>
      <c r="I11" s="9">
        <f t="shared" ca="1" si="3"/>
        <v>168.75216782885997</v>
      </c>
      <c r="J11" s="109">
        <f t="shared" ca="1" si="4"/>
        <v>1955.7185238288596</v>
      </c>
    </row>
    <row r="12" spans="1:10">
      <c r="A12" s="33" t="s">
        <v>15</v>
      </c>
      <c r="B12" s="108">
        <v>40797287</v>
      </c>
      <c r="C12" s="97" t="s">
        <v>466</v>
      </c>
      <c r="D12" s="112">
        <v>44625</v>
      </c>
      <c r="E12" s="112">
        <f t="shared" ca="1" si="0"/>
        <v>44914</v>
      </c>
      <c r="F12" s="105">
        <f t="shared" ca="1" si="1"/>
        <v>289</v>
      </c>
      <c r="G12" s="109">
        <v>850.35759999999993</v>
      </c>
      <c r="H12" s="9">
        <f t="shared" si="2"/>
        <v>17.007151999999998</v>
      </c>
      <c r="I12" s="9">
        <f t="shared" ca="1" si="3"/>
        <v>81.909590355119988</v>
      </c>
      <c r="J12" s="109">
        <f t="shared" ca="1" si="4"/>
        <v>949.27434235511998</v>
      </c>
    </row>
    <row r="13" spans="1:10">
      <c r="A13" s="33" t="s">
        <v>15</v>
      </c>
      <c r="B13" s="108">
        <v>64098818272</v>
      </c>
      <c r="C13" s="97" t="s">
        <v>326</v>
      </c>
      <c r="D13" s="112">
        <v>44625</v>
      </c>
      <c r="E13" s="112">
        <f t="shared" ca="1" si="0"/>
        <v>44914</v>
      </c>
      <c r="F13" s="105">
        <f t="shared" ca="1" si="1"/>
        <v>289</v>
      </c>
      <c r="G13" s="109">
        <v>823.95</v>
      </c>
      <c r="H13" s="9">
        <f t="shared" si="2"/>
        <v>16.479000000000003</v>
      </c>
      <c r="I13" s="9">
        <f t="shared" ca="1" si="3"/>
        <v>79.365912614999999</v>
      </c>
      <c r="J13" s="109">
        <f t="shared" ca="1" si="4"/>
        <v>919.79491261500004</v>
      </c>
    </row>
    <row r="14" spans="1:10">
      <c r="A14" s="33" t="s">
        <v>15</v>
      </c>
      <c r="B14" s="108">
        <v>81993153268</v>
      </c>
      <c r="C14" s="97" t="s">
        <v>356</v>
      </c>
      <c r="D14" s="112">
        <v>44625</v>
      </c>
      <c r="E14" s="112">
        <f t="shared" ca="1" si="0"/>
        <v>44914</v>
      </c>
      <c r="F14" s="105">
        <f t="shared" ca="1" si="1"/>
        <v>289</v>
      </c>
      <c r="G14" s="109">
        <v>763.36259999999993</v>
      </c>
      <c r="H14" s="9">
        <f t="shared" si="2"/>
        <v>15.267251999999999</v>
      </c>
      <c r="I14" s="9">
        <f t="shared" ca="1" si="3"/>
        <v>73.529910073619988</v>
      </c>
      <c r="J14" s="109">
        <f t="shared" ca="1" si="4"/>
        <v>852.15976207361996</v>
      </c>
    </row>
    <row r="15" spans="1:10">
      <c r="A15" s="33" t="s">
        <v>15</v>
      </c>
      <c r="B15" s="108">
        <v>10943560268</v>
      </c>
      <c r="C15" s="97" t="s">
        <v>471</v>
      </c>
      <c r="D15" s="112">
        <v>44625</v>
      </c>
      <c r="E15" s="112">
        <f t="shared" ca="1" si="0"/>
        <v>44914</v>
      </c>
      <c r="F15" s="105">
        <f t="shared" ca="1" si="1"/>
        <v>289</v>
      </c>
      <c r="G15" s="109">
        <v>1629.5398</v>
      </c>
      <c r="H15" s="9">
        <f t="shared" si="2"/>
        <v>32.590795999999997</v>
      </c>
      <c r="I15" s="9">
        <f t="shared" ca="1" si="3"/>
        <v>156.96330283326</v>
      </c>
      <c r="J15" s="109">
        <f t="shared" ca="1" si="4"/>
        <v>1819.09389883326</v>
      </c>
    </row>
    <row r="16" spans="1:10">
      <c r="A16" s="33" t="s">
        <v>15</v>
      </c>
      <c r="B16" s="108">
        <v>30409535249</v>
      </c>
      <c r="C16" s="97" t="s">
        <v>362</v>
      </c>
      <c r="D16" s="112">
        <v>44625</v>
      </c>
      <c r="E16" s="112">
        <f t="shared" ca="1" si="0"/>
        <v>44914</v>
      </c>
      <c r="F16" s="105">
        <f t="shared" ca="1" si="1"/>
        <v>289</v>
      </c>
      <c r="G16" s="109">
        <v>460.2</v>
      </c>
      <c r="H16" s="9">
        <f t="shared" si="2"/>
        <v>9.2040000000000006</v>
      </c>
      <c r="I16" s="9">
        <f t="shared" ca="1" si="3"/>
        <v>44.32816674</v>
      </c>
      <c r="J16" s="109">
        <f t="shared" ca="1" si="4"/>
        <v>513.73216674000003</v>
      </c>
    </row>
    <row r="17" spans="1:10">
      <c r="A17" s="33" t="s">
        <v>15</v>
      </c>
      <c r="B17" s="108">
        <v>13600605291</v>
      </c>
      <c r="C17" s="97" t="s">
        <v>394</v>
      </c>
      <c r="D17" s="112">
        <v>44625</v>
      </c>
      <c r="E17" s="112">
        <f t="shared" ca="1" si="0"/>
        <v>44914</v>
      </c>
      <c r="F17" s="105">
        <f t="shared" ca="1" si="1"/>
        <v>289</v>
      </c>
      <c r="G17" s="109">
        <v>814.76990000000001</v>
      </c>
      <c r="H17" s="9">
        <f t="shared" si="2"/>
        <v>16.295397999999999</v>
      </c>
      <c r="I17" s="9">
        <f t="shared" ca="1" si="3"/>
        <v>78.481651416630001</v>
      </c>
      <c r="J17" s="109">
        <f t="shared" ca="1" si="4"/>
        <v>909.54694941663001</v>
      </c>
    </row>
    <row r="18" spans="1:10">
      <c r="A18" s="33" t="s">
        <v>15</v>
      </c>
      <c r="B18" s="108">
        <v>79939040210</v>
      </c>
      <c r="C18" s="97" t="s">
        <v>473</v>
      </c>
      <c r="D18" s="112">
        <v>44625</v>
      </c>
      <c r="E18" s="112">
        <f t="shared" ca="1" si="0"/>
        <v>44914</v>
      </c>
      <c r="F18" s="105">
        <f t="shared" ca="1" si="1"/>
        <v>289</v>
      </c>
      <c r="G18" s="109">
        <v>468.16665</v>
      </c>
      <c r="H18" s="9">
        <f t="shared" si="2"/>
        <v>9.3633330000000008</v>
      </c>
      <c r="I18" s="9">
        <f t="shared" ca="1" si="3"/>
        <v>45.095543944604998</v>
      </c>
      <c r="J18" s="109">
        <f t="shared" ca="1" si="4"/>
        <v>522.62552694460499</v>
      </c>
    </row>
    <row r="19" spans="1:10">
      <c r="A19" s="33" t="s">
        <v>15</v>
      </c>
      <c r="B19" s="108">
        <v>12192767234</v>
      </c>
      <c r="C19" s="97" t="s">
        <v>433</v>
      </c>
      <c r="D19" s="112">
        <v>44625</v>
      </c>
      <c r="E19" s="112">
        <f t="shared" ca="1" si="0"/>
        <v>44914</v>
      </c>
      <c r="F19" s="105">
        <f t="shared" ca="1" si="1"/>
        <v>289</v>
      </c>
      <c r="G19" s="109">
        <v>813.81999999999994</v>
      </c>
      <c r="H19" s="9">
        <f t="shared" si="2"/>
        <v>16.276399999999999</v>
      </c>
      <c r="I19" s="9">
        <f t="shared" ca="1" si="3"/>
        <v>78.390153533999992</v>
      </c>
      <c r="J19" s="109">
        <f t="shared" ca="1" si="4"/>
        <v>908.48655353399988</v>
      </c>
    </row>
    <row r="20" spans="1:10">
      <c r="A20" s="33" t="s">
        <v>15</v>
      </c>
      <c r="B20" s="36">
        <v>28730828287</v>
      </c>
      <c r="C20" s="35" t="s">
        <v>105</v>
      </c>
      <c r="D20" s="112">
        <v>44656</v>
      </c>
      <c r="E20" s="112">
        <f t="shared" ca="1" si="0"/>
        <v>44914</v>
      </c>
      <c r="F20" s="105">
        <f t="shared" ca="1" si="1"/>
        <v>258</v>
      </c>
      <c r="G20" s="19">
        <v>1414.33</v>
      </c>
      <c r="H20" s="9">
        <f t="shared" si="2"/>
        <v>28.2866</v>
      </c>
      <c r="I20" s="9">
        <f t="shared" ca="1" si="3"/>
        <v>121.62021676199998</v>
      </c>
      <c r="J20" s="109">
        <f t="shared" ca="1" si="4"/>
        <v>1564.2368167619998</v>
      </c>
    </row>
    <row r="21" spans="1:10">
      <c r="A21" s="33" t="s">
        <v>15</v>
      </c>
      <c r="B21" s="18">
        <v>63826534204</v>
      </c>
      <c r="C21" s="10" t="s">
        <v>448</v>
      </c>
      <c r="D21" s="112">
        <v>44656</v>
      </c>
      <c r="E21" s="112">
        <f t="shared" ca="1" si="0"/>
        <v>44914</v>
      </c>
      <c r="F21" s="105">
        <f t="shared" ca="1" si="1"/>
        <v>258</v>
      </c>
      <c r="G21" s="19">
        <v>538.37</v>
      </c>
      <c r="H21" s="9">
        <f t="shared" si="2"/>
        <v>10.7674</v>
      </c>
      <c r="I21" s="9">
        <f t="shared" ca="1" si="3"/>
        <v>46.295190018</v>
      </c>
      <c r="J21" s="109">
        <f t="shared" ca="1" si="4"/>
        <v>595.43259001799993</v>
      </c>
    </row>
    <row r="22" spans="1:10">
      <c r="A22" s="33" t="s">
        <v>15</v>
      </c>
      <c r="B22" s="18">
        <v>58392963253</v>
      </c>
      <c r="C22" s="10" t="s">
        <v>144</v>
      </c>
      <c r="D22" s="112">
        <v>44656</v>
      </c>
      <c r="E22" s="112">
        <f t="shared" ca="1" si="0"/>
        <v>44914</v>
      </c>
      <c r="F22" s="105">
        <f t="shared" ca="1" si="1"/>
        <v>258</v>
      </c>
      <c r="G22" s="19">
        <v>1751.9277999999997</v>
      </c>
      <c r="H22" s="9">
        <f t="shared" si="2"/>
        <v>35.038555999999993</v>
      </c>
      <c r="I22" s="9">
        <f t="shared" ca="1" si="3"/>
        <v>150.65072422091995</v>
      </c>
      <c r="J22" s="109">
        <f t="shared" ca="1" si="4"/>
        <v>1937.6170802209197</v>
      </c>
    </row>
    <row r="23" spans="1:10">
      <c r="A23" s="33" t="s">
        <v>15</v>
      </c>
      <c r="B23" s="18">
        <v>3329836253</v>
      </c>
      <c r="C23" s="10" t="s">
        <v>164</v>
      </c>
      <c r="D23" s="112">
        <v>44656</v>
      </c>
      <c r="E23" s="112">
        <f t="shared" ca="1" si="0"/>
        <v>44914</v>
      </c>
      <c r="F23" s="105">
        <f t="shared" ca="1" si="1"/>
        <v>258</v>
      </c>
      <c r="G23" s="19">
        <v>654.97</v>
      </c>
      <c r="H23" s="9">
        <f t="shared" si="2"/>
        <v>13.099400000000001</v>
      </c>
      <c r="I23" s="9">
        <f t="shared" ca="1" si="3"/>
        <v>56.321787258000001</v>
      </c>
      <c r="J23" s="109">
        <f t="shared" ca="1" si="4"/>
        <v>724.39118725799995</v>
      </c>
    </row>
    <row r="24" spans="1:10">
      <c r="A24" s="33" t="s">
        <v>15</v>
      </c>
      <c r="B24" s="108">
        <v>8366578291</v>
      </c>
      <c r="C24" s="97" t="s">
        <v>236</v>
      </c>
      <c r="D24" s="112">
        <v>44656</v>
      </c>
      <c r="E24" s="112">
        <f t="shared" ca="1" si="0"/>
        <v>44914</v>
      </c>
      <c r="F24" s="105">
        <f t="shared" ca="1" si="1"/>
        <v>258</v>
      </c>
      <c r="G24" s="109">
        <v>1161.9887000000001</v>
      </c>
      <c r="H24" s="9">
        <f t="shared" si="2"/>
        <v>23.239774000000004</v>
      </c>
      <c r="I24" s="9">
        <f t="shared" ca="1" si="3"/>
        <v>99.92103509718001</v>
      </c>
      <c r="J24" s="109">
        <f t="shared" ca="1" si="4"/>
        <v>1285.14950909718</v>
      </c>
    </row>
    <row r="25" spans="1:10">
      <c r="A25" s="33" t="s">
        <v>15</v>
      </c>
      <c r="B25" s="108">
        <v>40797287</v>
      </c>
      <c r="C25" s="97" t="s">
        <v>466</v>
      </c>
      <c r="D25" s="112">
        <v>44656</v>
      </c>
      <c r="E25" s="112">
        <f t="shared" ca="1" si="0"/>
        <v>44914</v>
      </c>
      <c r="F25" s="105">
        <f t="shared" ca="1" si="1"/>
        <v>258</v>
      </c>
      <c r="G25" s="109">
        <v>1554.56</v>
      </c>
      <c r="H25" s="9">
        <f t="shared" si="2"/>
        <v>31.091200000000001</v>
      </c>
      <c r="I25" s="9">
        <f t="shared" ca="1" si="3"/>
        <v>133.678790784</v>
      </c>
      <c r="J25" s="109">
        <f t="shared" ca="1" si="4"/>
        <v>1719.3299907840001</v>
      </c>
    </row>
    <row r="26" spans="1:10">
      <c r="A26" s="33" t="s">
        <v>15</v>
      </c>
      <c r="B26" s="108">
        <v>14531925220</v>
      </c>
      <c r="C26" s="97" t="s">
        <v>470</v>
      </c>
      <c r="D26" s="112">
        <v>44656</v>
      </c>
      <c r="E26" s="112">
        <f t="shared" ca="1" si="0"/>
        <v>44914</v>
      </c>
      <c r="F26" s="105">
        <f t="shared" ca="1" si="1"/>
        <v>258</v>
      </c>
      <c r="G26" s="109">
        <v>814.76990000000001</v>
      </c>
      <c r="H26" s="9">
        <f t="shared" si="2"/>
        <v>16.295397999999999</v>
      </c>
      <c r="I26" s="9">
        <f t="shared" ca="1" si="3"/>
        <v>70.063204378859993</v>
      </c>
      <c r="J26" s="109">
        <f t="shared" ca="1" si="4"/>
        <v>901.12850237885993</v>
      </c>
    </row>
    <row r="27" spans="1:10">
      <c r="A27" s="33" t="s">
        <v>15</v>
      </c>
      <c r="B27" s="108">
        <v>10943560268</v>
      </c>
      <c r="C27" s="97" t="s">
        <v>471</v>
      </c>
      <c r="D27" s="112">
        <v>44656</v>
      </c>
      <c r="E27" s="112">
        <f t="shared" ca="1" si="0"/>
        <v>44914</v>
      </c>
      <c r="F27" s="105">
        <f t="shared" ca="1" si="1"/>
        <v>258</v>
      </c>
      <c r="G27" s="109">
        <v>1629.5398</v>
      </c>
      <c r="H27" s="9">
        <f t="shared" si="2"/>
        <v>32.590795999999997</v>
      </c>
      <c r="I27" s="9">
        <f t="shared" ca="1" si="3"/>
        <v>140.12640875771999</v>
      </c>
      <c r="J27" s="109">
        <f t="shared" ca="1" si="4"/>
        <v>1802.2570047577199</v>
      </c>
    </row>
    <row r="28" spans="1:10">
      <c r="A28" s="33" t="s">
        <v>15</v>
      </c>
      <c r="B28" s="108">
        <v>30409535249</v>
      </c>
      <c r="C28" s="97" t="s">
        <v>362</v>
      </c>
      <c r="D28" s="112">
        <v>44656</v>
      </c>
      <c r="E28" s="112">
        <f t="shared" ca="1" si="0"/>
        <v>44914</v>
      </c>
      <c r="F28" s="105">
        <f t="shared" ca="1" si="1"/>
        <v>258</v>
      </c>
      <c r="G28" s="109">
        <v>314.77</v>
      </c>
      <c r="H28" s="9">
        <f t="shared" si="2"/>
        <v>6.2953999999999999</v>
      </c>
      <c r="I28" s="9">
        <f t="shared" ca="1" si="3"/>
        <v>27.067512977999996</v>
      </c>
      <c r="J28" s="109">
        <f t="shared" ca="1" si="4"/>
        <v>348.13291297799992</v>
      </c>
    </row>
    <row r="29" spans="1:10">
      <c r="A29" s="33" t="s">
        <v>15</v>
      </c>
      <c r="B29" s="108">
        <v>13600605291</v>
      </c>
      <c r="C29" s="97" t="s">
        <v>394</v>
      </c>
      <c r="D29" s="112">
        <v>44656</v>
      </c>
      <c r="E29" s="112">
        <f t="shared" ca="1" si="0"/>
        <v>44914</v>
      </c>
      <c r="F29" s="105">
        <f t="shared" ca="1" si="1"/>
        <v>258</v>
      </c>
      <c r="G29" s="109">
        <v>814.76990000000001</v>
      </c>
      <c r="H29" s="9">
        <f t="shared" si="2"/>
        <v>16.295397999999999</v>
      </c>
      <c r="I29" s="9">
        <f t="shared" ca="1" si="3"/>
        <v>70.063204378859993</v>
      </c>
      <c r="J29" s="109">
        <f t="shared" ca="1" si="4"/>
        <v>901.12850237885993</v>
      </c>
    </row>
    <row r="30" spans="1:10">
      <c r="A30" s="33" t="s">
        <v>15</v>
      </c>
      <c r="B30" s="108">
        <v>79939040210</v>
      </c>
      <c r="C30" s="97" t="s">
        <v>473</v>
      </c>
      <c r="D30" s="112">
        <v>44656</v>
      </c>
      <c r="E30" s="112">
        <f t="shared" ca="1" si="0"/>
        <v>44914</v>
      </c>
      <c r="F30" s="105">
        <f t="shared" ca="1" si="1"/>
        <v>258</v>
      </c>
      <c r="G30" s="109">
        <v>468.16665</v>
      </c>
      <c r="H30" s="9">
        <f t="shared" si="2"/>
        <v>9.3633330000000008</v>
      </c>
      <c r="I30" s="9">
        <f t="shared" ca="1" si="3"/>
        <v>40.258305666809996</v>
      </c>
      <c r="J30" s="109">
        <f t="shared" ca="1" si="4"/>
        <v>517.78828866680999</v>
      </c>
    </row>
    <row r="31" spans="1:10">
      <c r="A31" s="33" t="s">
        <v>15</v>
      </c>
      <c r="B31" s="36">
        <v>73124478215</v>
      </c>
      <c r="C31" s="35" t="s">
        <v>449</v>
      </c>
      <c r="D31" s="112">
        <v>44686</v>
      </c>
      <c r="E31" s="112">
        <f t="shared" ca="1" si="0"/>
        <v>44914</v>
      </c>
      <c r="F31" s="105">
        <f t="shared" ca="1" si="1"/>
        <v>228</v>
      </c>
      <c r="G31" s="19">
        <v>329.54614999999995</v>
      </c>
      <c r="H31" s="9">
        <f t="shared" si="2"/>
        <v>6.5909229999999992</v>
      </c>
      <c r="I31" s="9">
        <f t="shared" ca="1" si="3"/>
        <v>25.043002849259992</v>
      </c>
      <c r="J31" s="109">
        <f t="shared" ca="1" si="4"/>
        <v>361.18007584925994</v>
      </c>
    </row>
    <row r="32" spans="1:10">
      <c r="A32" s="33" t="s">
        <v>15</v>
      </c>
      <c r="B32" s="36">
        <v>68806930249</v>
      </c>
      <c r="C32" s="10" t="s">
        <v>451</v>
      </c>
      <c r="D32" s="112">
        <v>44686</v>
      </c>
      <c r="E32" s="112">
        <f t="shared" ca="1" si="0"/>
        <v>44914</v>
      </c>
      <c r="F32" s="105">
        <f t="shared" ca="1" si="1"/>
        <v>228</v>
      </c>
      <c r="G32" s="19">
        <v>147.67000000000002</v>
      </c>
      <c r="H32" s="9">
        <f t="shared" si="2"/>
        <v>2.9534000000000002</v>
      </c>
      <c r="I32" s="9">
        <f t="shared" ca="1" si="3"/>
        <v>11.221797707999999</v>
      </c>
      <c r="J32" s="109">
        <f t="shared" ca="1" si="4"/>
        <v>161.845197708</v>
      </c>
    </row>
    <row r="33" spans="1:10">
      <c r="A33" s="33" t="s">
        <v>15</v>
      </c>
      <c r="B33" s="18">
        <v>30215773268</v>
      </c>
      <c r="C33" s="10" t="s">
        <v>453</v>
      </c>
      <c r="D33" s="112">
        <v>44686</v>
      </c>
      <c r="E33" s="112">
        <f t="shared" ca="1" si="0"/>
        <v>44914</v>
      </c>
      <c r="F33" s="105">
        <f t="shared" ca="1" si="1"/>
        <v>228</v>
      </c>
      <c r="G33" s="19">
        <v>1872.8619000000001</v>
      </c>
      <c r="H33" s="9">
        <f t="shared" si="2"/>
        <v>37.457238000000004</v>
      </c>
      <c r="I33" s="9">
        <f t="shared" ca="1" si="3"/>
        <v>142.32327064955999</v>
      </c>
      <c r="J33" s="109">
        <f t="shared" ca="1" si="4"/>
        <v>2052.6424086495599</v>
      </c>
    </row>
    <row r="34" spans="1:10">
      <c r="A34" s="33" t="s">
        <v>15</v>
      </c>
      <c r="B34" s="108">
        <v>5789931200</v>
      </c>
      <c r="C34" s="97" t="s">
        <v>224</v>
      </c>
      <c r="D34" s="112">
        <v>44686</v>
      </c>
      <c r="E34" s="112">
        <f t="shared" ca="1" si="0"/>
        <v>44914</v>
      </c>
      <c r="F34" s="105">
        <f t="shared" ca="1" si="1"/>
        <v>228</v>
      </c>
      <c r="G34" s="109">
        <v>45.590950000000021</v>
      </c>
      <c r="H34" s="9">
        <f t="shared" si="2"/>
        <v>0.91181900000000038</v>
      </c>
      <c r="I34" s="9">
        <f t="shared" ca="1" si="3"/>
        <v>3.4645657087800008</v>
      </c>
      <c r="J34" s="109">
        <f t="shared" ca="1" si="4"/>
        <v>49.967334708780022</v>
      </c>
    </row>
    <row r="35" spans="1:10">
      <c r="A35" s="33" t="s">
        <v>15</v>
      </c>
      <c r="B35" s="108">
        <v>8366578291</v>
      </c>
      <c r="C35" s="97" t="s">
        <v>236</v>
      </c>
      <c r="D35" s="112">
        <v>44686</v>
      </c>
      <c r="E35" s="112">
        <f t="shared" ca="1" si="0"/>
        <v>44914</v>
      </c>
      <c r="F35" s="105">
        <f t="shared" ca="1" si="1"/>
        <v>228</v>
      </c>
      <c r="G35" s="109">
        <v>1274.0287000000001</v>
      </c>
      <c r="H35" s="9">
        <f t="shared" si="2"/>
        <v>25.480574000000001</v>
      </c>
      <c r="I35" s="9">
        <f t="shared" ca="1" si="3"/>
        <v>96.816498581879983</v>
      </c>
      <c r="J35" s="109">
        <f t="shared" ca="1" si="4"/>
        <v>1396.3257725818801</v>
      </c>
    </row>
    <row r="36" spans="1:10">
      <c r="A36" s="33" t="s">
        <v>15</v>
      </c>
      <c r="B36" s="108">
        <v>40797287</v>
      </c>
      <c r="C36" s="97" t="s">
        <v>466</v>
      </c>
      <c r="D36" s="112">
        <v>44686</v>
      </c>
      <c r="E36" s="112">
        <f t="shared" ca="1" si="0"/>
        <v>44914</v>
      </c>
      <c r="F36" s="105">
        <f t="shared" ca="1" si="1"/>
        <v>228</v>
      </c>
      <c r="G36" s="109">
        <v>1554.56</v>
      </c>
      <c r="H36" s="9">
        <f t="shared" si="2"/>
        <v>31.091200000000001</v>
      </c>
      <c r="I36" s="9">
        <f t="shared" ca="1" si="3"/>
        <v>118.13474534399998</v>
      </c>
      <c r="J36" s="109">
        <f t="shared" ca="1" si="4"/>
        <v>1703.7859453440001</v>
      </c>
    </row>
    <row r="37" spans="1:10">
      <c r="A37" s="33" t="s">
        <v>15</v>
      </c>
      <c r="B37" s="108">
        <v>14531925220</v>
      </c>
      <c r="C37" s="97" t="s">
        <v>470</v>
      </c>
      <c r="D37" s="112">
        <v>44686</v>
      </c>
      <c r="E37" s="112">
        <f t="shared" ca="1" si="0"/>
        <v>44914</v>
      </c>
      <c r="F37" s="105">
        <f t="shared" ca="1" si="1"/>
        <v>228</v>
      </c>
      <c r="G37" s="109">
        <v>814.76990000000001</v>
      </c>
      <c r="H37" s="9">
        <f t="shared" si="2"/>
        <v>16.295397999999999</v>
      </c>
      <c r="I37" s="9">
        <f t="shared" ca="1" si="3"/>
        <v>61.916320148759993</v>
      </c>
      <c r="J37" s="109">
        <f t="shared" ca="1" si="4"/>
        <v>892.98161814875994</v>
      </c>
    </row>
    <row r="38" spans="1:10">
      <c r="A38" s="33" t="s">
        <v>15</v>
      </c>
      <c r="B38" s="108">
        <v>14633400282</v>
      </c>
      <c r="C38" s="97" t="s">
        <v>472</v>
      </c>
      <c r="D38" s="112">
        <v>44686</v>
      </c>
      <c r="E38" s="112">
        <f t="shared" ca="1" si="0"/>
        <v>44914</v>
      </c>
      <c r="F38" s="105">
        <f t="shared" ca="1" si="1"/>
        <v>228</v>
      </c>
      <c r="G38" s="109">
        <v>814.76990000000001</v>
      </c>
      <c r="H38" s="9">
        <f t="shared" si="2"/>
        <v>16.295397999999999</v>
      </c>
      <c r="I38" s="9">
        <f t="shared" ca="1" si="3"/>
        <v>61.916320148759993</v>
      </c>
      <c r="J38" s="109">
        <f t="shared" ca="1" si="4"/>
        <v>892.98161814875994</v>
      </c>
    </row>
    <row r="39" spans="1:10">
      <c r="A39" s="33" t="s">
        <v>15</v>
      </c>
      <c r="B39" s="108">
        <v>4232089268</v>
      </c>
      <c r="C39" s="97" t="s">
        <v>418</v>
      </c>
      <c r="D39" s="112">
        <v>44686</v>
      </c>
      <c r="E39" s="112">
        <f t="shared" ca="1" si="0"/>
        <v>44914</v>
      </c>
      <c r="F39" s="105">
        <f t="shared" ca="1" si="1"/>
        <v>228</v>
      </c>
      <c r="G39" s="109">
        <v>524.06999999999994</v>
      </c>
      <c r="H39" s="9">
        <f t="shared" si="2"/>
        <v>10.481399999999999</v>
      </c>
      <c r="I39" s="9">
        <f t="shared" ca="1" si="3"/>
        <v>39.825337067999989</v>
      </c>
      <c r="J39" s="109">
        <f t="shared" ca="1" si="4"/>
        <v>574.3767370679999</v>
      </c>
    </row>
    <row r="40" spans="1:10">
      <c r="A40" s="33" t="s">
        <v>15</v>
      </c>
      <c r="B40" s="108">
        <v>12192767234</v>
      </c>
      <c r="C40" s="97" t="s">
        <v>433</v>
      </c>
      <c r="D40" s="112">
        <v>44686</v>
      </c>
      <c r="E40" s="112">
        <f t="shared" ca="1" si="0"/>
        <v>44914</v>
      </c>
      <c r="F40" s="105">
        <f t="shared" ca="1" si="1"/>
        <v>228</v>
      </c>
      <c r="G40" s="109">
        <v>1629.5398</v>
      </c>
      <c r="H40" s="9">
        <f t="shared" si="2"/>
        <v>32.590795999999997</v>
      </c>
      <c r="I40" s="9">
        <f t="shared" ca="1" si="3"/>
        <v>123.83264029751999</v>
      </c>
      <c r="J40" s="109">
        <f t="shared" ca="1" si="4"/>
        <v>1785.9632362975199</v>
      </c>
    </row>
    <row r="41" spans="1:10">
      <c r="A41" s="33" t="s">
        <v>15</v>
      </c>
      <c r="B41" s="36">
        <v>124884102.68000001</v>
      </c>
      <c r="C41" s="37" t="s">
        <v>109</v>
      </c>
      <c r="D41" s="112">
        <v>44717</v>
      </c>
      <c r="E41" s="112">
        <f t="shared" ca="1" si="0"/>
        <v>44914</v>
      </c>
      <c r="F41" s="105">
        <f t="shared" ca="1" si="1"/>
        <v>197</v>
      </c>
      <c r="G41" s="19">
        <v>1031.3499999999999</v>
      </c>
      <c r="H41" s="9">
        <f t="shared" si="2"/>
        <v>20.626999999999999</v>
      </c>
      <c r="I41" s="9">
        <f t="shared" ca="1" si="3"/>
        <v>67.718544134999988</v>
      </c>
      <c r="J41" s="109">
        <f t="shared" ca="1" si="4"/>
        <v>1119.6955441349999</v>
      </c>
    </row>
    <row r="42" spans="1:10">
      <c r="A42" s="33" t="s">
        <v>15</v>
      </c>
      <c r="B42" s="36">
        <v>31912478234</v>
      </c>
      <c r="C42" s="10" t="s">
        <v>148</v>
      </c>
      <c r="D42" s="112">
        <v>44717</v>
      </c>
      <c r="E42" s="112">
        <f t="shared" ca="1" si="0"/>
        <v>44914</v>
      </c>
      <c r="F42" s="105">
        <f t="shared" ca="1" si="1"/>
        <v>197</v>
      </c>
      <c r="G42" s="19">
        <v>538.37</v>
      </c>
      <c r="H42" s="9">
        <f t="shared" si="2"/>
        <v>10.7674</v>
      </c>
      <c r="I42" s="9">
        <f t="shared" ca="1" si="3"/>
        <v>35.349428037000003</v>
      </c>
      <c r="J42" s="109">
        <f t="shared" ca="1" si="4"/>
        <v>584.48682803700001</v>
      </c>
    </row>
    <row r="43" spans="1:10">
      <c r="A43" s="33" t="s">
        <v>15</v>
      </c>
      <c r="B43" s="36">
        <v>68806930249</v>
      </c>
      <c r="C43" s="10" t="s">
        <v>451</v>
      </c>
      <c r="D43" s="112">
        <v>44717</v>
      </c>
      <c r="E43" s="112">
        <f t="shared" ca="1" si="0"/>
        <v>44914</v>
      </c>
      <c r="F43" s="105">
        <f t="shared" ca="1" si="1"/>
        <v>197</v>
      </c>
      <c r="G43" s="19">
        <v>538.36614999999995</v>
      </c>
      <c r="H43" s="9">
        <f t="shared" si="2"/>
        <v>10.767322999999999</v>
      </c>
      <c r="I43" s="9">
        <f t="shared" ca="1" si="3"/>
        <v>35.349175245614994</v>
      </c>
      <c r="J43" s="109">
        <f t="shared" ca="1" si="4"/>
        <v>584.482648245615</v>
      </c>
    </row>
    <row r="44" spans="1:10">
      <c r="A44" s="33" t="s">
        <v>15</v>
      </c>
      <c r="B44" s="18">
        <v>30215773268</v>
      </c>
      <c r="C44" s="10" t="s">
        <v>453</v>
      </c>
      <c r="D44" s="112">
        <v>44717</v>
      </c>
      <c r="E44" s="112">
        <f t="shared" ca="1" si="0"/>
        <v>44914</v>
      </c>
      <c r="F44" s="105">
        <f t="shared" ca="1" si="1"/>
        <v>197</v>
      </c>
      <c r="G44" s="19">
        <v>1872.8619000000001</v>
      </c>
      <c r="H44" s="9">
        <f t="shared" si="2"/>
        <v>37.457238000000004</v>
      </c>
      <c r="I44" s="9">
        <f t="shared" ca="1" si="3"/>
        <v>122.97229964019</v>
      </c>
      <c r="J44" s="109">
        <f t="shared" ca="1" si="4"/>
        <v>2033.29143764019</v>
      </c>
    </row>
    <row r="45" spans="1:10">
      <c r="A45" s="33" t="s">
        <v>15</v>
      </c>
      <c r="B45" s="108">
        <v>8366578291</v>
      </c>
      <c r="C45" s="97" t="s">
        <v>236</v>
      </c>
      <c r="D45" s="112">
        <v>44717</v>
      </c>
      <c r="E45" s="112">
        <f t="shared" ca="1" si="0"/>
        <v>44914</v>
      </c>
      <c r="F45" s="105">
        <f t="shared" ca="1" si="1"/>
        <v>197</v>
      </c>
      <c r="G45" s="109">
        <v>1274.0287000000001</v>
      </c>
      <c r="H45" s="9">
        <f t="shared" si="2"/>
        <v>25.480574000000001</v>
      </c>
      <c r="I45" s="9">
        <f t="shared" ca="1" si="3"/>
        <v>83.65285184487</v>
      </c>
      <c r="J45" s="109">
        <f t="shared" ca="1" si="4"/>
        <v>1383.1621258448699</v>
      </c>
    </row>
    <row r="46" spans="1:10">
      <c r="A46" s="33" t="s">
        <v>15</v>
      </c>
      <c r="B46" s="108">
        <v>64098818272</v>
      </c>
      <c r="C46" s="97" t="s">
        <v>326</v>
      </c>
      <c r="D46" s="112">
        <v>44717</v>
      </c>
      <c r="E46" s="112">
        <f t="shared" ca="1" si="0"/>
        <v>44914</v>
      </c>
      <c r="F46" s="105">
        <f t="shared" ca="1" si="1"/>
        <v>197</v>
      </c>
      <c r="G46" s="109">
        <v>468.16329999999999</v>
      </c>
      <c r="H46" s="9">
        <f t="shared" si="2"/>
        <v>9.3632659999999994</v>
      </c>
      <c r="I46" s="9">
        <f t="shared" ca="1" si="3"/>
        <v>30.739649094329998</v>
      </c>
      <c r="J46" s="109">
        <f t="shared" ca="1" si="4"/>
        <v>508.26621509432999</v>
      </c>
    </row>
    <row r="47" spans="1:10">
      <c r="A47" s="33" t="s">
        <v>15</v>
      </c>
      <c r="B47" s="108">
        <v>14633400282</v>
      </c>
      <c r="C47" s="97" t="s">
        <v>472</v>
      </c>
      <c r="D47" s="112">
        <v>44717</v>
      </c>
      <c r="E47" s="112">
        <f t="shared" ca="1" si="0"/>
        <v>44914</v>
      </c>
      <c r="F47" s="105">
        <f t="shared" ca="1" si="1"/>
        <v>197</v>
      </c>
      <c r="G47" s="109">
        <v>814.76990000000001</v>
      </c>
      <c r="H47" s="9">
        <f t="shared" si="2"/>
        <v>16.295397999999999</v>
      </c>
      <c r="I47" s="9">
        <f t="shared" ca="1" si="3"/>
        <v>53.49787311099</v>
      </c>
      <c r="J47" s="109">
        <f t="shared" ca="1" si="4"/>
        <v>884.56317111098997</v>
      </c>
    </row>
    <row r="48" spans="1:10">
      <c r="A48" s="33" t="s">
        <v>15</v>
      </c>
      <c r="B48" s="108">
        <v>26562995272</v>
      </c>
      <c r="C48" s="97" t="s">
        <v>390</v>
      </c>
      <c r="D48" s="112">
        <v>44717</v>
      </c>
      <c r="E48" s="112">
        <f t="shared" ca="1" si="0"/>
        <v>44914</v>
      </c>
      <c r="F48" s="105">
        <f t="shared" ca="1" si="1"/>
        <v>197</v>
      </c>
      <c r="G48" s="109">
        <v>478.78</v>
      </c>
      <c r="H48" s="9">
        <f t="shared" si="2"/>
        <v>9.5755999999999997</v>
      </c>
      <c r="I48" s="9">
        <f t="shared" ca="1" si="3"/>
        <v>31.436742677999998</v>
      </c>
      <c r="J48" s="109">
        <f t="shared" ca="1" si="4"/>
        <v>519.79234267799995</v>
      </c>
    </row>
    <row r="49" spans="1:10">
      <c r="A49" s="33" t="s">
        <v>15</v>
      </c>
      <c r="B49" s="108">
        <v>4232089268</v>
      </c>
      <c r="C49" s="97" t="s">
        <v>418</v>
      </c>
      <c r="D49" s="112">
        <v>44717</v>
      </c>
      <c r="E49" s="112">
        <f t="shared" ca="1" si="0"/>
        <v>44914</v>
      </c>
      <c r="F49" s="105">
        <f t="shared" ca="1" si="1"/>
        <v>197</v>
      </c>
      <c r="G49" s="109">
        <v>1270.31</v>
      </c>
      <c r="H49" s="9">
        <f t="shared" si="2"/>
        <v>25.406199999999998</v>
      </c>
      <c r="I49" s="9">
        <f t="shared" ca="1" si="3"/>
        <v>83.408681630999993</v>
      </c>
      <c r="J49" s="109">
        <f t="shared" ca="1" si="4"/>
        <v>1379.1248816309999</v>
      </c>
    </row>
    <row r="50" spans="1:10">
      <c r="A50" s="33" t="s">
        <v>15</v>
      </c>
      <c r="B50" s="108">
        <v>12192767234</v>
      </c>
      <c r="C50" s="97" t="s">
        <v>433</v>
      </c>
      <c r="D50" s="112">
        <v>44717</v>
      </c>
      <c r="E50" s="112">
        <f t="shared" ca="1" si="0"/>
        <v>44914</v>
      </c>
      <c r="F50" s="105">
        <f t="shared" ca="1" si="1"/>
        <v>197</v>
      </c>
      <c r="G50" s="109">
        <v>1629.5398</v>
      </c>
      <c r="H50" s="9">
        <f t="shared" si="2"/>
        <v>32.590795999999997</v>
      </c>
      <c r="I50" s="9">
        <f t="shared" ca="1" si="3"/>
        <v>106.99574622198</v>
      </c>
      <c r="J50" s="109">
        <f t="shared" ca="1" si="4"/>
        <v>1769.1263422219799</v>
      </c>
    </row>
    <row r="51" spans="1:10">
      <c r="A51" s="33" t="s">
        <v>15</v>
      </c>
      <c r="B51" s="36">
        <v>124884102.68000001</v>
      </c>
      <c r="C51" s="37" t="s">
        <v>109</v>
      </c>
      <c r="D51" s="112">
        <v>44747</v>
      </c>
      <c r="E51" s="112">
        <f t="shared" ca="1" si="0"/>
        <v>44914</v>
      </c>
      <c r="F51" s="105">
        <f t="shared" ca="1" si="1"/>
        <v>167</v>
      </c>
      <c r="G51" s="19">
        <v>1751.93</v>
      </c>
      <c r="H51" s="9">
        <f t="shared" si="2"/>
        <v>35.038600000000002</v>
      </c>
      <c r="I51" s="9">
        <f t="shared" ca="1" si="3"/>
        <v>97.514350922999995</v>
      </c>
      <c r="J51" s="109">
        <f t="shared" ca="1" si="4"/>
        <v>1884.4829509230001</v>
      </c>
    </row>
    <row r="52" spans="1:10">
      <c r="A52" s="33" t="s">
        <v>15</v>
      </c>
      <c r="B52" s="18">
        <v>2455862291</v>
      </c>
      <c r="C52" s="10" t="s">
        <v>134</v>
      </c>
      <c r="D52" s="112">
        <v>44747</v>
      </c>
      <c r="E52" s="112">
        <f t="shared" ca="1" si="0"/>
        <v>44914</v>
      </c>
      <c r="F52" s="105">
        <f t="shared" ca="1" si="1"/>
        <v>167</v>
      </c>
      <c r="G52" s="19">
        <v>331.84</v>
      </c>
      <c r="H52" s="9">
        <f t="shared" si="2"/>
        <v>6.6368</v>
      </c>
      <c r="I52" s="9">
        <f t="shared" ca="1" si="3"/>
        <v>18.470579423999997</v>
      </c>
      <c r="J52" s="109">
        <f t="shared" ca="1" si="4"/>
        <v>356.94737942399996</v>
      </c>
    </row>
    <row r="53" spans="1:10">
      <c r="A53" s="33" t="s">
        <v>15</v>
      </c>
      <c r="B53" s="36">
        <v>31912478234</v>
      </c>
      <c r="C53" s="10" t="s">
        <v>148</v>
      </c>
      <c r="D53" s="112">
        <v>44747</v>
      </c>
      <c r="E53" s="112">
        <f t="shared" ca="1" si="0"/>
        <v>44914</v>
      </c>
      <c r="F53" s="105">
        <f t="shared" ca="1" si="1"/>
        <v>167</v>
      </c>
      <c r="G53" s="19">
        <v>538.37</v>
      </c>
      <c r="H53" s="9">
        <f t="shared" si="2"/>
        <v>10.7674</v>
      </c>
      <c r="I53" s="9">
        <f t="shared" ca="1" si="3"/>
        <v>29.966266406999999</v>
      </c>
      <c r="J53" s="109">
        <f t="shared" ca="1" si="4"/>
        <v>579.10366640699999</v>
      </c>
    </row>
    <row r="54" spans="1:10">
      <c r="A54" s="33" t="s">
        <v>15</v>
      </c>
      <c r="B54" s="36">
        <v>4798392200</v>
      </c>
      <c r="C54" s="10" t="s">
        <v>452</v>
      </c>
      <c r="D54" s="112">
        <v>44747</v>
      </c>
      <c r="E54" s="112">
        <f t="shared" ca="1" si="0"/>
        <v>44914</v>
      </c>
      <c r="F54" s="105">
        <f t="shared" ca="1" si="1"/>
        <v>167</v>
      </c>
      <c r="G54" s="19">
        <v>1611.06</v>
      </c>
      <c r="H54" s="9">
        <f t="shared" si="2"/>
        <v>32.221199999999996</v>
      </c>
      <c r="I54" s="9">
        <f t="shared" ca="1" si="3"/>
        <v>89.673371765999988</v>
      </c>
      <c r="J54" s="109">
        <f t="shared" ca="1" si="4"/>
        <v>1732.9545717659998</v>
      </c>
    </row>
    <row r="55" spans="1:10">
      <c r="A55" s="33" t="s">
        <v>15</v>
      </c>
      <c r="B55" s="108">
        <v>592145204</v>
      </c>
      <c r="C55" s="97" t="s">
        <v>469</v>
      </c>
      <c r="D55" s="112">
        <v>44747</v>
      </c>
      <c r="E55" s="112">
        <f t="shared" ca="1" si="0"/>
        <v>44914</v>
      </c>
      <c r="F55" s="105">
        <f t="shared" ca="1" si="1"/>
        <v>167</v>
      </c>
      <c r="G55" s="109">
        <v>1457.5580499999996</v>
      </c>
      <c r="H55" s="9">
        <f t="shared" si="2"/>
        <v>29.151160999999995</v>
      </c>
      <c r="I55" s="9">
        <f t="shared" ca="1" si="3"/>
        <v>81.129284376854983</v>
      </c>
      <c r="J55" s="109">
        <f t="shared" ca="1" si="4"/>
        <v>1567.8384953768546</v>
      </c>
    </row>
    <row r="56" spans="1:10">
      <c r="A56" s="33" t="s">
        <v>15</v>
      </c>
      <c r="B56" s="108">
        <v>64098818272</v>
      </c>
      <c r="C56" s="97" t="s">
        <v>326</v>
      </c>
      <c r="D56" s="112">
        <v>44747</v>
      </c>
      <c r="E56" s="112">
        <f t="shared" ca="1" si="0"/>
        <v>44914</v>
      </c>
      <c r="F56" s="105">
        <f t="shared" ca="1" si="1"/>
        <v>167</v>
      </c>
      <c r="G56" s="109">
        <v>936.33330000000001</v>
      </c>
      <c r="H56" s="9">
        <f t="shared" si="2"/>
        <v>18.726666000000002</v>
      </c>
      <c r="I56" s="9">
        <f t="shared" ca="1" si="3"/>
        <v>52.11734144463</v>
      </c>
      <c r="J56" s="109">
        <f t="shared" ca="1" si="4"/>
        <v>1007.1773074446301</v>
      </c>
    </row>
    <row r="57" spans="1:10">
      <c r="A57" s="33" t="s">
        <v>15</v>
      </c>
      <c r="B57" s="108">
        <v>26562995272</v>
      </c>
      <c r="C57" s="97" t="s">
        <v>390</v>
      </c>
      <c r="D57" s="112">
        <v>44747</v>
      </c>
      <c r="E57" s="112">
        <f t="shared" ca="1" si="0"/>
        <v>44914</v>
      </c>
      <c r="F57" s="105">
        <f t="shared" ca="1" si="1"/>
        <v>167</v>
      </c>
      <c r="G57" s="109">
        <v>1109.96585</v>
      </c>
      <c r="H57" s="9">
        <f t="shared" si="2"/>
        <v>22.199317000000001</v>
      </c>
      <c r="I57" s="9">
        <f t="shared" ca="1" si="3"/>
        <v>61.781920173434997</v>
      </c>
      <c r="J57" s="109">
        <f t="shared" ca="1" si="4"/>
        <v>1193.9470871734352</v>
      </c>
    </row>
    <row r="58" spans="1:10">
      <c r="A58" s="33" t="s">
        <v>15</v>
      </c>
      <c r="B58" s="108">
        <v>4232089268</v>
      </c>
      <c r="C58" s="97" t="s">
        <v>418</v>
      </c>
      <c r="D58" s="112">
        <v>44747</v>
      </c>
      <c r="E58" s="112">
        <f t="shared" ca="1" si="0"/>
        <v>44914</v>
      </c>
      <c r="F58" s="105">
        <f t="shared" ca="1" si="1"/>
        <v>167</v>
      </c>
      <c r="G58" s="109">
        <v>1629.5398</v>
      </c>
      <c r="H58" s="9">
        <f t="shared" si="2"/>
        <v>32.590795999999997</v>
      </c>
      <c r="I58" s="9">
        <f t="shared" ca="1" si="3"/>
        <v>90.70197776178</v>
      </c>
      <c r="J58" s="109">
        <f t="shared" ca="1" si="4"/>
        <v>1752.8325737617799</v>
      </c>
    </row>
    <row r="59" spans="1:10">
      <c r="A59" s="33" t="s">
        <v>15</v>
      </c>
      <c r="B59" s="108">
        <v>12192767234</v>
      </c>
      <c r="C59" s="97" t="s">
        <v>433</v>
      </c>
      <c r="D59" s="112">
        <v>44747</v>
      </c>
      <c r="E59" s="112">
        <f t="shared" ca="1" si="0"/>
        <v>44914</v>
      </c>
      <c r="F59" s="105">
        <f t="shared" ca="1" si="1"/>
        <v>167</v>
      </c>
      <c r="G59" s="109">
        <v>1629.5398</v>
      </c>
      <c r="H59" s="9">
        <f t="shared" si="2"/>
        <v>32.590795999999997</v>
      </c>
      <c r="I59" s="9">
        <f t="shared" ca="1" si="3"/>
        <v>90.70197776178</v>
      </c>
      <c r="J59" s="109">
        <f t="shared" ca="1" si="4"/>
        <v>1752.8325737617799</v>
      </c>
    </row>
    <row r="60" spans="1:10">
      <c r="A60" s="33" t="s">
        <v>15</v>
      </c>
      <c r="B60" s="98">
        <v>39054209</v>
      </c>
      <c r="C60" s="97" t="s">
        <v>444</v>
      </c>
      <c r="D60" s="112">
        <v>44778</v>
      </c>
      <c r="E60" s="112">
        <f t="shared" ca="1" si="0"/>
        <v>44914</v>
      </c>
      <c r="F60" s="105">
        <f t="shared" ca="1" si="1"/>
        <v>136</v>
      </c>
      <c r="G60" s="19">
        <v>538.37</v>
      </c>
      <c r="H60" s="9">
        <f t="shared" si="2"/>
        <v>10.7674</v>
      </c>
      <c r="I60" s="9">
        <f t="shared" ca="1" si="3"/>
        <v>24.403666055999999</v>
      </c>
      <c r="J60" s="109">
        <f t="shared" ca="1" si="4"/>
        <v>573.54106605599998</v>
      </c>
    </row>
    <row r="61" spans="1:10">
      <c r="A61" s="33" t="s">
        <v>15</v>
      </c>
      <c r="B61" s="36">
        <v>124884102.68000001</v>
      </c>
      <c r="C61" s="37" t="s">
        <v>109</v>
      </c>
      <c r="D61" s="112">
        <v>44778</v>
      </c>
      <c r="E61" s="112">
        <f t="shared" ca="1" si="0"/>
        <v>44914</v>
      </c>
      <c r="F61" s="105">
        <f t="shared" ca="1" si="1"/>
        <v>136</v>
      </c>
      <c r="G61" s="19">
        <v>1213.5616499999999</v>
      </c>
      <c r="H61" s="9">
        <f t="shared" si="2"/>
        <v>24.271232999999999</v>
      </c>
      <c r="I61" s="9">
        <f t="shared" ca="1" si="3"/>
        <v>55.009293320519987</v>
      </c>
      <c r="J61" s="109">
        <f t="shared" ca="1" si="4"/>
        <v>1292.8421763205197</v>
      </c>
    </row>
    <row r="62" spans="1:10">
      <c r="A62" s="33" t="s">
        <v>15</v>
      </c>
      <c r="B62" s="18">
        <v>2455862291</v>
      </c>
      <c r="C62" s="10" t="s">
        <v>134</v>
      </c>
      <c r="D62" s="112">
        <v>44778</v>
      </c>
      <c r="E62" s="112">
        <f t="shared" ca="1" si="0"/>
        <v>44914</v>
      </c>
      <c r="F62" s="105">
        <f t="shared" ca="1" si="1"/>
        <v>136</v>
      </c>
      <c r="G62" s="19">
        <v>538.37</v>
      </c>
      <c r="H62" s="9">
        <f t="shared" si="2"/>
        <v>10.7674</v>
      </c>
      <c r="I62" s="9">
        <f t="shared" ca="1" si="3"/>
        <v>24.403666055999999</v>
      </c>
      <c r="J62" s="109">
        <f t="shared" ca="1" si="4"/>
        <v>573.54106605599998</v>
      </c>
    </row>
    <row r="63" spans="1:10">
      <c r="A63" s="33" t="s">
        <v>15</v>
      </c>
      <c r="B63" s="36">
        <v>94780803268</v>
      </c>
      <c r="C63" s="35" t="s">
        <v>463</v>
      </c>
      <c r="D63" s="112">
        <v>44778</v>
      </c>
      <c r="E63" s="112">
        <f t="shared" ca="1" si="0"/>
        <v>44914</v>
      </c>
      <c r="F63" s="105">
        <f t="shared" ca="1" si="1"/>
        <v>136</v>
      </c>
      <c r="G63" s="19">
        <v>132.56615000000002</v>
      </c>
      <c r="H63" s="9">
        <f t="shared" si="2"/>
        <v>2.6513230000000005</v>
      </c>
      <c r="I63" s="9">
        <f t="shared" ca="1" si="3"/>
        <v>6.00906450012</v>
      </c>
      <c r="J63" s="109">
        <f t="shared" ca="1" si="4"/>
        <v>141.22653750012</v>
      </c>
    </row>
    <row r="64" spans="1:10">
      <c r="A64" s="33" t="s">
        <v>15</v>
      </c>
      <c r="B64" s="108">
        <v>592145204</v>
      </c>
      <c r="C64" s="97" t="s">
        <v>469</v>
      </c>
      <c r="D64" s="112">
        <v>44778</v>
      </c>
      <c r="E64" s="112">
        <f t="shared" ca="1" si="0"/>
        <v>44914</v>
      </c>
      <c r="F64" s="105">
        <f t="shared" ca="1" si="1"/>
        <v>136</v>
      </c>
      <c r="G64" s="109">
        <v>2411.2280500000002</v>
      </c>
      <c r="H64" s="9">
        <f t="shared" si="2"/>
        <v>48.224561000000001</v>
      </c>
      <c r="I64" s="9">
        <f t="shared" ca="1" si="3"/>
        <v>109.29807403283999</v>
      </c>
      <c r="J64" s="109">
        <f t="shared" ca="1" si="4"/>
        <v>2568.75068503284</v>
      </c>
    </row>
    <row r="65" spans="1:10">
      <c r="A65" s="33" t="s">
        <v>15</v>
      </c>
      <c r="B65" s="108">
        <v>4721977204</v>
      </c>
      <c r="C65" s="97" t="s">
        <v>368</v>
      </c>
      <c r="D65" s="112">
        <v>44778</v>
      </c>
      <c r="E65" s="112">
        <f t="shared" ca="1" si="0"/>
        <v>44914</v>
      </c>
      <c r="F65" s="105">
        <f t="shared" ca="1" si="1"/>
        <v>136</v>
      </c>
      <c r="G65" s="109">
        <v>1629.5398</v>
      </c>
      <c r="H65" s="9">
        <f t="shared" si="2"/>
        <v>32.590795999999997</v>
      </c>
      <c r="I65" s="9">
        <f t="shared" ca="1" si="3"/>
        <v>73.865083686239998</v>
      </c>
      <c r="J65" s="109">
        <f t="shared" ca="1" si="4"/>
        <v>1735.99567968624</v>
      </c>
    </row>
    <row r="66" spans="1:10">
      <c r="A66" s="33" t="s">
        <v>15</v>
      </c>
      <c r="B66" s="108">
        <v>26562995272</v>
      </c>
      <c r="C66" s="97" t="s">
        <v>390</v>
      </c>
      <c r="D66" s="112">
        <v>44778</v>
      </c>
      <c r="E66" s="112">
        <f t="shared" ca="1" si="0"/>
        <v>44914</v>
      </c>
      <c r="F66" s="105">
        <f t="shared" ca="1" si="1"/>
        <v>136</v>
      </c>
      <c r="G66" s="109">
        <v>1109.96585</v>
      </c>
      <c r="H66" s="9">
        <f t="shared" si="2"/>
        <v>22.199317000000001</v>
      </c>
      <c r="I66" s="9">
        <f t="shared" ca="1" si="3"/>
        <v>50.313420021479999</v>
      </c>
      <c r="J66" s="109">
        <f t="shared" ca="1" si="4"/>
        <v>1182.4785870214801</v>
      </c>
    </row>
    <row r="67" spans="1:10">
      <c r="A67" s="33" t="s">
        <v>15</v>
      </c>
      <c r="B67" s="98">
        <v>39054209</v>
      </c>
      <c r="C67" s="97" t="s">
        <v>444</v>
      </c>
      <c r="D67" s="112">
        <v>44809</v>
      </c>
      <c r="E67" s="112">
        <f t="shared" ref="E67:E111" ca="1" si="5">TODAY()</f>
        <v>44914</v>
      </c>
      <c r="F67" s="105">
        <f t="shared" ref="F67:F111" ca="1" si="6">DATEDIF(D:D,E:E,"D")</f>
        <v>105</v>
      </c>
      <c r="G67" s="19">
        <v>597.59</v>
      </c>
      <c r="H67" s="9">
        <f t="shared" ref="H67:H111" si="7">G67*2%</f>
        <v>11.9518</v>
      </c>
      <c r="I67" s="9">
        <f t="shared" ref="I67:I111" ca="1" si="8">F67*0.03333%*G67</f>
        <v>20.913558435000002</v>
      </c>
      <c r="J67" s="109">
        <f t="shared" ref="J67:J111" ca="1" si="9">SUM(G67:I67)</f>
        <v>630.45535843500011</v>
      </c>
    </row>
    <row r="68" spans="1:10">
      <c r="A68" s="33" t="s">
        <v>15</v>
      </c>
      <c r="B68" s="36">
        <v>86253654268</v>
      </c>
      <c r="C68" s="37" t="s">
        <v>447</v>
      </c>
      <c r="D68" s="112">
        <v>44809</v>
      </c>
      <c r="E68" s="112">
        <f t="shared" ca="1" si="5"/>
        <v>44914</v>
      </c>
      <c r="F68" s="105">
        <f t="shared" ca="1" si="6"/>
        <v>105</v>
      </c>
      <c r="G68" s="19">
        <v>597.59</v>
      </c>
      <c r="H68" s="9">
        <f t="shared" si="7"/>
        <v>11.9518</v>
      </c>
      <c r="I68" s="9">
        <f t="shared" ca="1" si="8"/>
        <v>20.913558435000002</v>
      </c>
      <c r="J68" s="109">
        <f t="shared" ca="1" si="9"/>
        <v>630.45535843500011</v>
      </c>
    </row>
    <row r="69" spans="1:10">
      <c r="A69" s="33" t="s">
        <v>15</v>
      </c>
      <c r="B69" s="36">
        <v>287652220</v>
      </c>
      <c r="C69" s="43" t="s">
        <v>130</v>
      </c>
      <c r="D69" s="112">
        <v>44809</v>
      </c>
      <c r="E69" s="112">
        <f t="shared" ca="1" si="5"/>
        <v>44914</v>
      </c>
      <c r="F69" s="105">
        <f t="shared" ca="1" si="6"/>
        <v>105</v>
      </c>
      <c r="G69" s="19">
        <v>26.52</v>
      </c>
      <c r="H69" s="9">
        <f t="shared" si="7"/>
        <v>0.53039999999999998</v>
      </c>
      <c r="I69" s="9">
        <f t="shared" ca="1" si="8"/>
        <v>0.92810718000000003</v>
      </c>
      <c r="J69" s="109">
        <f t="shared" ca="1" si="9"/>
        <v>27.978507180000001</v>
      </c>
    </row>
    <row r="70" spans="1:10">
      <c r="A70" s="33" t="s">
        <v>15</v>
      </c>
      <c r="B70" s="18">
        <v>2455862291</v>
      </c>
      <c r="C70" s="10" t="s">
        <v>134</v>
      </c>
      <c r="D70" s="112">
        <v>44809</v>
      </c>
      <c r="E70" s="112">
        <f t="shared" ca="1" si="5"/>
        <v>44914</v>
      </c>
      <c r="F70" s="105">
        <f t="shared" ca="1" si="6"/>
        <v>105</v>
      </c>
      <c r="G70" s="19">
        <v>54.28</v>
      </c>
      <c r="H70" s="9">
        <f t="shared" si="7"/>
        <v>1.0856000000000001</v>
      </c>
      <c r="I70" s="9">
        <f t="shared" ca="1" si="8"/>
        <v>1.8996100200000001</v>
      </c>
      <c r="J70" s="109">
        <f t="shared" ca="1" si="9"/>
        <v>57.265210019999998</v>
      </c>
    </row>
    <row r="71" spans="1:10">
      <c r="A71" s="33" t="s">
        <v>15</v>
      </c>
      <c r="B71" s="36">
        <v>49034200</v>
      </c>
      <c r="C71" s="43" t="s">
        <v>454</v>
      </c>
      <c r="D71" s="112">
        <v>44809</v>
      </c>
      <c r="E71" s="112">
        <f t="shared" ca="1" si="5"/>
        <v>44914</v>
      </c>
      <c r="F71" s="105">
        <f t="shared" ca="1" si="6"/>
        <v>105</v>
      </c>
      <c r="G71" s="19">
        <v>817.12259999999992</v>
      </c>
      <c r="H71" s="9">
        <f t="shared" si="7"/>
        <v>16.342451999999998</v>
      </c>
      <c r="I71" s="9">
        <f t="shared" ca="1" si="8"/>
        <v>28.596431070899996</v>
      </c>
      <c r="J71" s="109">
        <f t="shared" ca="1" si="9"/>
        <v>862.06148307089984</v>
      </c>
    </row>
    <row r="72" spans="1:10">
      <c r="A72" s="33" t="s">
        <v>15</v>
      </c>
      <c r="B72" s="36">
        <v>62051199272</v>
      </c>
      <c r="C72" s="35" t="s">
        <v>200</v>
      </c>
      <c r="D72" s="112">
        <v>44809</v>
      </c>
      <c r="E72" s="112">
        <f t="shared" ca="1" si="5"/>
        <v>44914</v>
      </c>
      <c r="F72" s="105">
        <f t="shared" ca="1" si="6"/>
        <v>105</v>
      </c>
      <c r="G72" s="19">
        <v>76.380850000000009</v>
      </c>
      <c r="H72" s="9">
        <f t="shared" si="7"/>
        <v>1.5276170000000002</v>
      </c>
      <c r="I72" s="9">
        <f t="shared" ca="1" si="8"/>
        <v>2.6730624170250001</v>
      </c>
      <c r="J72" s="109">
        <f t="shared" ca="1" si="9"/>
        <v>80.58152941702501</v>
      </c>
    </row>
    <row r="73" spans="1:10">
      <c r="A73" s="33" t="s">
        <v>15</v>
      </c>
      <c r="B73" s="36">
        <v>94780803268</v>
      </c>
      <c r="C73" s="35" t="s">
        <v>463</v>
      </c>
      <c r="D73" s="112">
        <v>44809</v>
      </c>
      <c r="E73" s="112">
        <f t="shared" ca="1" si="5"/>
        <v>44914</v>
      </c>
      <c r="F73" s="105">
        <f t="shared" ca="1" si="6"/>
        <v>105</v>
      </c>
      <c r="G73" s="19">
        <v>597.58545000000004</v>
      </c>
      <c r="H73" s="9">
        <f t="shared" si="7"/>
        <v>11.951709000000001</v>
      </c>
      <c r="I73" s="9">
        <f t="shared" ca="1" si="8"/>
        <v>20.913399200925003</v>
      </c>
      <c r="J73" s="109">
        <f t="shared" ca="1" si="9"/>
        <v>630.45055820092512</v>
      </c>
    </row>
    <row r="74" spans="1:10">
      <c r="A74" s="33" t="s">
        <v>15</v>
      </c>
      <c r="B74" s="108">
        <v>9255648268</v>
      </c>
      <c r="C74" s="97" t="s">
        <v>271</v>
      </c>
      <c r="D74" s="112">
        <v>44809</v>
      </c>
      <c r="E74" s="112">
        <f t="shared" ca="1" si="5"/>
        <v>44914</v>
      </c>
      <c r="F74" s="105">
        <f t="shared" ca="1" si="6"/>
        <v>105</v>
      </c>
      <c r="G74" s="109">
        <v>405.99084999999991</v>
      </c>
      <c r="H74" s="9">
        <f t="shared" si="7"/>
        <v>8.1198169999999976</v>
      </c>
      <c r="I74" s="9">
        <f t="shared" ca="1" si="8"/>
        <v>14.208258782024997</v>
      </c>
      <c r="J74" s="109">
        <f t="shared" ca="1" si="9"/>
        <v>428.31892578202491</v>
      </c>
    </row>
    <row r="75" spans="1:10">
      <c r="A75" s="33" t="s">
        <v>15</v>
      </c>
      <c r="B75" s="108">
        <v>14406276220</v>
      </c>
      <c r="C75" s="97" t="s">
        <v>292</v>
      </c>
      <c r="D75" s="112">
        <v>44809</v>
      </c>
      <c r="E75" s="112">
        <f t="shared" ca="1" si="5"/>
        <v>44914</v>
      </c>
      <c r="F75" s="105">
        <f t="shared" ca="1" si="6"/>
        <v>105</v>
      </c>
      <c r="G75" s="109">
        <v>1286.0416999999998</v>
      </c>
      <c r="H75" s="9">
        <f t="shared" si="7"/>
        <v>25.720833999999996</v>
      </c>
      <c r="I75" s="9">
        <f t="shared" ca="1" si="8"/>
        <v>45.006958354049992</v>
      </c>
      <c r="J75" s="109">
        <f t="shared" ca="1" si="9"/>
        <v>1356.7694923540498</v>
      </c>
    </row>
    <row r="76" spans="1:10">
      <c r="A76" s="33" t="s">
        <v>15</v>
      </c>
      <c r="B76" s="108">
        <v>592145204</v>
      </c>
      <c r="C76" s="97" t="s">
        <v>469</v>
      </c>
      <c r="D76" s="112">
        <v>44809</v>
      </c>
      <c r="E76" s="112">
        <f t="shared" ca="1" si="5"/>
        <v>44914</v>
      </c>
      <c r="F76" s="105">
        <f t="shared" ca="1" si="6"/>
        <v>105</v>
      </c>
      <c r="G76" s="109">
        <v>1637.0271499999999</v>
      </c>
      <c r="H76" s="9">
        <f t="shared" si="7"/>
        <v>32.740542999999995</v>
      </c>
      <c r="I76" s="9">
        <f t="shared" ca="1" si="8"/>
        <v>57.290220654974995</v>
      </c>
      <c r="J76" s="109">
        <f t="shared" ca="1" si="9"/>
        <v>1727.0579136549748</v>
      </c>
    </row>
    <row r="77" spans="1:10">
      <c r="A77" s="33" t="s">
        <v>15</v>
      </c>
      <c r="B77" s="108">
        <v>4721977204</v>
      </c>
      <c r="C77" s="97" t="s">
        <v>368</v>
      </c>
      <c r="D77" s="112">
        <v>44809</v>
      </c>
      <c r="E77" s="112">
        <f t="shared" ca="1" si="5"/>
        <v>44914</v>
      </c>
      <c r="F77" s="105">
        <f t="shared" ca="1" si="6"/>
        <v>105</v>
      </c>
      <c r="G77" s="109">
        <v>1808.7818</v>
      </c>
      <c r="H77" s="9">
        <f t="shared" si="7"/>
        <v>36.175635999999997</v>
      </c>
      <c r="I77" s="9">
        <f t="shared" ca="1" si="8"/>
        <v>63.301032263700002</v>
      </c>
      <c r="J77" s="109">
        <f t="shared" ca="1" si="9"/>
        <v>1908.2584682637</v>
      </c>
    </row>
    <row r="78" spans="1:10">
      <c r="A78" s="33" t="s">
        <v>15</v>
      </c>
      <c r="B78" s="108">
        <v>5912636291</v>
      </c>
      <c r="C78" s="97" t="s">
        <v>381</v>
      </c>
      <c r="D78" s="112">
        <v>44809</v>
      </c>
      <c r="E78" s="112">
        <f t="shared" ca="1" si="5"/>
        <v>44914</v>
      </c>
      <c r="F78" s="105">
        <f t="shared" ca="1" si="6"/>
        <v>105</v>
      </c>
      <c r="G78" s="109">
        <v>266.6816500000001</v>
      </c>
      <c r="H78" s="9">
        <f t="shared" si="7"/>
        <v>5.3336330000000025</v>
      </c>
      <c r="I78" s="9">
        <f t="shared" ca="1" si="8"/>
        <v>9.3329243642250042</v>
      </c>
      <c r="J78" s="109">
        <f t="shared" ca="1" si="9"/>
        <v>281.34820736422512</v>
      </c>
    </row>
    <row r="79" spans="1:10">
      <c r="A79" s="33" t="s">
        <v>15</v>
      </c>
      <c r="B79" s="36">
        <v>94103542268</v>
      </c>
      <c r="C79" s="37" t="s">
        <v>445</v>
      </c>
      <c r="D79" s="112">
        <v>44839</v>
      </c>
      <c r="E79" s="112">
        <f t="shared" ca="1" si="5"/>
        <v>44914</v>
      </c>
      <c r="F79" s="105">
        <f t="shared" ca="1" si="6"/>
        <v>75</v>
      </c>
      <c r="G79" s="19">
        <v>597.59</v>
      </c>
      <c r="H79" s="9">
        <f t="shared" si="7"/>
        <v>11.9518</v>
      </c>
      <c r="I79" s="9">
        <f t="shared" ca="1" si="8"/>
        <v>14.938256024999999</v>
      </c>
      <c r="J79" s="109">
        <f t="shared" ca="1" si="9"/>
        <v>624.48005602500007</v>
      </c>
    </row>
    <row r="80" spans="1:10">
      <c r="A80" s="33" t="s">
        <v>15</v>
      </c>
      <c r="B80" s="36">
        <v>14805260297</v>
      </c>
      <c r="C80" s="37" t="s">
        <v>446</v>
      </c>
      <c r="D80" s="112">
        <v>44839</v>
      </c>
      <c r="E80" s="112">
        <f t="shared" ca="1" si="5"/>
        <v>44914</v>
      </c>
      <c r="F80" s="105">
        <f t="shared" ca="1" si="6"/>
        <v>75</v>
      </c>
      <c r="G80" s="19">
        <v>39.44</v>
      </c>
      <c r="H80" s="9">
        <f t="shared" si="7"/>
        <v>0.78879999999999995</v>
      </c>
      <c r="I80" s="9">
        <f t="shared" ca="1" si="8"/>
        <v>0.98590139999999993</v>
      </c>
      <c r="J80" s="109">
        <f t="shared" ca="1" si="9"/>
        <v>41.214701400000003</v>
      </c>
    </row>
    <row r="81" spans="1:10">
      <c r="A81" s="33" t="s">
        <v>15</v>
      </c>
      <c r="B81" s="36">
        <v>86253654268</v>
      </c>
      <c r="C81" s="37" t="s">
        <v>447</v>
      </c>
      <c r="D81" s="112">
        <v>44839</v>
      </c>
      <c r="E81" s="112">
        <f t="shared" ca="1" si="5"/>
        <v>44914</v>
      </c>
      <c r="F81" s="105">
        <f t="shared" ca="1" si="6"/>
        <v>75</v>
      </c>
      <c r="G81" s="19">
        <v>597.59</v>
      </c>
      <c r="H81" s="9">
        <f t="shared" si="7"/>
        <v>11.9518</v>
      </c>
      <c r="I81" s="9">
        <f t="shared" ca="1" si="8"/>
        <v>14.938256024999999</v>
      </c>
      <c r="J81" s="109">
        <f t="shared" ca="1" si="9"/>
        <v>624.48005602500007</v>
      </c>
    </row>
    <row r="82" spans="1:10">
      <c r="A82" s="33" t="s">
        <v>15</v>
      </c>
      <c r="B82" s="36">
        <v>287652220</v>
      </c>
      <c r="C82" s="43" t="s">
        <v>130</v>
      </c>
      <c r="D82" s="112">
        <v>44839</v>
      </c>
      <c r="E82" s="112">
        <f t="shared" ca="1" si="5"/>
        <v>44914</v>
      </c>
      <c r="F82" s="105">
        <f t="shared" ca="1" si="6"/>
        <v>75</v>
      </c>
      <c r="G82" s="19">
        <v>32.44</v>
      </c>
      <c r="H82" s="9">
        <f t="shared" si="7"/>
        <v>0.64879999999999993</v>
      </c>
      <c r="I82" s="9">
        <f t="shared" ca="1" si="8"/>
        <v>0.81091889999999989</v>
      </c>
      <c r="J82" s="109">
        <f t="shared" ca="1" si="9"/>
        <v>33.899718899999996</v>
      </c>
    </row>
    <row r="83" spans="1:10">
      <c r="A83" s="33" t="s">
        <v>15</v>
      </c>
      <c r="B83" s="18">
        <v>12369756268</v>
      </c>
      <c r="C83" s="10" t="s">
        <v>450</v>
      </c>
      <c r="D83" s="112">
        <v>44839</v>
      </c>
      <c r="E83" s="112">
        <f t="shared" ca="1" si="5"/>
        <v>44914</v>
      </c>
      <c r="F83" s="105">
        <f t="shared" ca="1" si="6"/>
        <v>75</v>
      </c>
      <c r="G83" s="19">
        <v>201.18</v>
      </c>
      <c r="H83" s="9">
        <f t="shared" si="7"/>
        <v>4.0236000000000001</v>
      </c>
      <c r="I83" s="9">
        <f t="shared" ca="1" si="8"/>
        <v>5.0289970500000001</v>
      </c>
      <c r="J83" s="109">
        <f t="shared" ca="1" si="9"/>
        <v>210.23259704999998</v>
      </c>
    </row>
    <row r="84" spans="1:10">
      <c r="A84" s="33" t="s">
        <v>15</v>
      </c>
      <c r="B84" s="18">
        <v>1551302268</v>
      </c>
      <c r="C84" s="10" t="s">
        <v>165</v>
      </c>
      <c r="D84" s="112">
        <v>44839</v>
      </c>
      <c r="E84" s="112">
        <f t="shared" ca="1" si="5"/>
        <v>44914</v>
      </c>
      <c r="F84" s="105">
        <f t="shared" ca="1" si="6"/>
        <v>75</v>
      </c>
      <c r="G84" s="19">
        <v>1039.44</v>
      </c>
      <c r="H84" s="9">
        <f t="shared" si="7"/>
        <v>20.788800000000002</v>
      </c>
      <c r="I84" s="9">
        <f t="shared" ca="1" si="8"/>
        <v>25.983401400000002</v>
      </c>
      <c r="J84" s="109">
        <f t="shared" ca="1" si="9"/>
        <v>1086.2122014000001</v>
      </c>
    </row>
    <row r="85" spans="1:10">
      <c r="A85" s="33" t="s">
        <v>15</v>
      </c>
      <c r="B85" s="18">
        <v>83607811253</v>
      </c>
      <c r="C85" s="10" t="s">
        <v>169</v>
      </c>
      <c r="D85" s="112">
        <v>44839</v>
      </c>
      <c r="E85" s="112">
        <f t="shared" ca="1" si="5"/>
        <v>44914</v>
      </c>
      <c r="F85" s="105">
        <f t="shared" ca="1" si="6"/>
        <v>75</v>
      </c>
      <c r="G85" s="19">
        <v>55.8</v>
      </c>
      <c r="H85" s="9">
        <f t="shared" si="7"/>
        <v>1.1159999999999999</v>
      </c>
      <c r="I85" s="9">
        <f t="shared" ca="1" si="8"/>
        <v>1.3948604999999998</v>
      </c>
      <c r="J85" s="109">
        <f t="shared" ca="1" si="9"/>
        <v>58.310860499999997</v>
      </c>
    </row>
    <row r="86" spans="1:10">
      <c r="A86" s="33" t="s">
        <v>15</v>
      </c>
      <c r="B86" s="36">
        <v>49034200</v>
      </c>
      <c r="C86" s="43" t="s">
        <v>454</v>
      </c>
      <c r="D86" s="112">
        <v>44839</v>
      </c>
      <c r="E86" s="112">
        <f t="shared" ca="1" si="5"/>
        <v>44914</v>
      </c>
      <c r="F86" s="105">
        <f t="shared" ca="1" si="6"/>
        <v>75</v>
      </c>
      <c r="G86" s="19">
        <v>1872.23</v>
      </c>
      <c r="H86" s="9">
        <f t="shared" si="7"/>
        <v>37.444600000000001</v>
      </c>
      <c r="I86" s="9">
        <f t="shared" ca="1" si="8"/>
        <v>46.801069425000001</v>
      </c>
      <c r="J86" s="109">
        <f t="shared" ca="1" si="9"/>
        <v>1956.475669425</v>
      </c>
    </row>
    <row r="87" spans="1:10">
      <c r="A87" s="33" t="s">
        <v>15</v>
      </c>
      <c r="B87" s="45">
        <v>23579447220</v>
      </c>
      <c r="C87" s="46" t="s">
        <v>196</v>
      </c>
      <c r="D87" s="112">
        <v>44839</v>
      </c>
      <c r="E87" s="112">
        <f t="shared" ca="1" si="5"/>
        <v>44914</v>
      </c>
      <c r="F87" s="105">
        <f t="shared" ca="1" si="6"/>
        <v>75</v>
      </c>
      <c r="G87" s="19">
        <v>199.35000000000002</v>
      </c>
      <c r="H87" s="9">
        <f t="shared" si="7"/>
        <v>3.9870000000000005</v>
      </c>
      <c r="I87" s="9">
        <f t="shared" ca="1" si="8"/>
        <v>4.9832516250000003</v>
      </c>
      <c r="J87" s="109">
        <f t="shared" ca="1" si="9"/>
        <v>208.32025162500003</v>
      </c>
    </row>
    <row r="88" spans="1:10">
      <c r="A88" s="33" t="s">
        <v>15</v>
      </c>
      <c r="B88" s="36">
        <v>28684958268</v>
      </c>
      <c r="C88" s="35" t="s">
        <v>199</v>
      </c>
      <c r="D88" s="112">
        <v>44839</v>
      </c>
      <c r="E88" s="112">
        <f t="shared" ca="1" si="5"/>
        <v>44914</v>
      </c>
      <c r="F88" s="105">
        <f t="shared" ca="1" si="6"/>
        <v>75</v>
      </c>
      <c r="G88" s="19">
        <v>36.07</v>
      </c>
      <c r="H88" s="9">
        <f t="shared" si="7"/>
        <v>0.72140000000000004</v>
      </c>
      <c r="I88" s="9">
        <f t="shared" ca="1" si="8"/>
        <v>0.90165982499999997</v>
      </c>
      <c r="J88" s="109">
        <f t="shared" ca="1" si="9"/>
        <v>37.693059825000006</v>
      </c>
    </row>
    <row r="89" spans="1:10">
      <c r="A89" s="33" t="s">
        <v>15</v>
      </c>
      <c r="B89" s="36">
        <v>62051199272</v>
      </c>
      <c r="C89" s="35" t="s">
        <v>200</v>
      </c>
      <c r="D89" s="112">
        <v>44839</v>
      </c>
      <c r="E89" s="112">
        <f t="shared" ca="1" si="5"/>
        <v>44914</v>
      </c>
      <c r="F89" s="105">
        <f t="shared" ca="1" si="6"/>
        <v>75</v>
      </c>
      <c r="G89" s="19">
        <v>1039.44</v>
      </c>
      <c r="H89" s="9">
        <f t="shared" si="7"/>
        <v>20.788800000000002</v>
      </c>
      <c r="I89" s="9">
        <f t="shared" ca="1" si="8"/>
        <v>25.983401400000002</v>
      </c>
      <c r="J89" s="109">
        <f t="shared" ca="1" si="9"/>
        <v>1086.2122014000001</v>
      </c>
    </row>
    <row r="90" spans="1:10">
      <c r="A90" s="33" t="s">
        <v>15</v>
      </c>
      <c r="B90" s="36">
        <v>94780803268</v>
      </c>
      <c r="C90" s="35" t="s">
        <v>463</v>
      </c>
      <c r="D90" s="112">
        <v>44839</v>
      </c>
      <c r="E90" s="112">
        <f t="shared" ca="1" si="5"/>
        <v>44914</v>
      </c>
      <c r="F90" s="105">
        <f t="shared" ca="1" si="6"/>
        <v>75</v>
      </c>
      <c r="G90" s="19">
        <v>597.58545000000004</v>
      </c>
      <c r="H90" s="9">
        <f t="shared" si="7"/>
        <v>11.951709000000001</v>
      </c>
      <c r="I90" s="9">
        <f t="shared" ca="1" si="8"/>
        <v>14.938142286375001</v>
      </c>
      <c r="J90" s="109">
        <f t="shared" ca="1" si="9"/>
        <v>624.47530128637504</v>
      </c>
    </row>
    <row r="91" spans="1:10">
      <c r="A91" s="33" t="s">
        <v>15</v>
      </c>
      <c r="B91" s="36">
        <v>8320179220</v>
      </c>
      <c r="C91" s="35" t="s">
        <v>464</v>
      </c>
      <c r="D91" s="112">
        <v>44839</v>
      </c>
      <c r="E91" s="112">
        <f t="shared" ca="1" si="5"/>
        <v>44914</v>
      </c>
      <c r="F91" s="105">
        <f t="shared" ca="1" si="6"/>
        <v>75</v>
      </c>
      <c r="G91" s="19">
        <v>60.99</v>
      </c>
      <c r="H91" s="9">
        <f t="shared" si="7"/>
        <v>1.2198</v>
      </c>
      <c r="I91" s="9">
        <f t="shared" ca="1" si="8"/>
        <v>1.5245975249999999</v>
      </c>
      <c r="J91" s="109">
        <f t="shared" ca="1" si="9"/>
        <v>63.734397524999999</v>
      </c>
    </row>
    <row r="92" spans="1:10">
      <c r="A92" s="33" t="s">
        <v>15</v>
      </c>
      <c r="B92" s="108">
        <v>5789931200</v>
      </c>
      <c r="C92" s="97" t="s">
        <v>224</v>
      </c>
      <c r="D92" s="112">
        <v>44839</v>
      </c>
      <c r="E92" s="112">
        <f t="shared" ca="1" si="5"/>
        <v>44914</v>
      </c>
      <c r="F92" s="105">
        <f t="shared" ca="1" si="6"/>
        <v>75</v>
      </c>
      <c r="G92" s="109">
        <v>936.43095000000005</v>
      </c>
      <c r="H92" s="9">
        <f t="shared" si="7"/>
        <v>18.728619000000002</v>
      </c>
      <c r="I92" s="9">
        <f t="shared" ca="1" si="8"/>
        <v>23.408432672625</v>
      </c>
      <c r="J92" s="109">
        <f t="shared" ca="1" si="9"/>
        <v>978.56800167262509</v>
      </c>
    </row>
    <row r="93" spans="1:10">
      <c r="A93" s="33" t="s">
        <v>15</v>
      </c>
      <c r="B93" s="108">
        <v>8122172253</v>
      </c>
      <c r="C93" s="97" t="s">
        <v>465</v>
      </c>
      <c r="D93" s="112">
        <v>44839</v>
      </c>
      <c r="E93" s="112">
        <f t="shared" ca="1" si="5"/>
        <v>44914</v>
      </c>
      <c r="F93" s="105">
        <f t="shared" ca="1" si="6"/>
        <v>75</v>
      </c>
      <c r="G93" s="109">
        <v>1039.44</v>
      </c>
      <c r="H93" s="9">
        <f t="shared" si="7"/>
        <v>20.788800000000002</v>
      </c>
      <c r="I93" s="9">
        <f t="shared" ca="1" si="8"/>
        <v>25.983401400000002</v>
      </c>
      <c r="J93" s="109">
        <f t="shared" ca="1" si="9"/>
        <v>1086.2122014000001</v>
      </c>
    </row>
    <row r="94" spans="1:10">
      <c r="A94" s="33" t="s">
        <v>15</v>
      </c>
      <c r="B94" s="108">
        <v>15197557249</v>
      </c>
      <c r="C94" s="97" t="s">
        <v>467</v>
      </c>
      <c r="D94" s="112">
        <v>44839</v>
      </c>
      <c r="E94" s="112">
        <f t="shared" ca="1" si="5"/>
        <v>44914</v>
      </c>
      <c r="F94" s="105">
        <f t="shared" ca="1" si="6"/>
        <v>75</v>
      </c>
      <c r="G94" s="109">
        <v>35.020000000000095</v>
      </c>
      <c r="H94" s="9">
        <f t="shared" si="7"/>
        <v>0.70040000000000191</v>
      </c>
      <c r="I94" s="9">
        <f t="shared" ca="1" si="8"/>
        <v>0.87541245000000234</v>
      </c>
      <c r="J94" s="109">
        <f t="shared" ca="1" si="9"/>
        <v>36.595812450000096</v>
      </c>
    </row>
    <row r="95" spans="1:10">
      <c r="A95" s="33" t="s">
        <v>15</v>
      </c>
      <c r="B95" s="108">
        <v>9255648268</v>
      </c>
      <c r="C95" s="97" t="s">
        <v>271</v>
      </c>
      <c r="D95" s="112">
        <v>44839</v>
      </c>
      <c r="E95" s="112">
        <f t="shared" ca="1" si="5"/>
        <v>44914</v>
      </c>
      <c r="F95" s="105">
        <f t="shared" ca="1" si="6"/>
        <v>75</v>
      </c>
      <c r="G95" s="109">
        <v>1039.44</v>
      </c>
      <c r="H95" s="9">
        <f t="shared" si="7"/>
        <v>20.788800000000002</v>
      </c>
      <c r="I95" s="9">
        <f t="shared" ca="1" si="8"/>
        <v>25.983401400000002</v>
      </c>
      <c r="J95" s="109">
        <f t="shared" ca="1" si="9"/>
        <v>1086.2122014000001</v>
      </c>
    </row>
    <row r="96" spans="1:10">
      <c r="A96" s="33" t="s">
        <v>15</v>
      </c>
      <c r="B96" s="108">
        <v>14406276220</v>
      </c>
      <c r="C96" s="97" t="s">
        <v>292</v>
      </c>
      <c r="D96" s="112">
        <v>44839</v>
      </c>
      <c r="E96" s="112">
        <f t="shared" ca="1" si="5"/>
        <v>44914</v>
      </c>
      <c r="F96" s="105">
        <f t="shared" ca="1" si="6"/>
        <v>75</v>
      </c>
      <c r="G96" s="109">
        <v>1184.0999999999999</v>
      </c>
      <c r="H96" s="9">
        <f t="shared" si="7"/>
        <v>23.681999999999999</v>
      </c>
      <c r="I96" s="9">
        <f t="shared" ca="1" si="8"/>
        <v>29.599539749999998</v>
      </c>
      <c r="J96" s="109">
        <f t="shared" ca="1" si="9"/>
        <v>1237.38153975</v>
      </c>
    </row>
    <row r="97" spans="1:10">
      <c r="A97" s="33" t="s">
        <v>15</v>
      </c>
      <c r="B97" s="108">
        <v>41130979253</v>
      </c>
      <c r="C97" s="97" t="s">
        <v>307</v>
      </c>
      <c r="D97" s="112">
        <v>44839</v>
      </c>
      <c r="E97" s="112">
        <f t="shared" ca="1" si="5"/>
        <v>44914</v>
      </c>
      <c r="F97" s="105">
        <f t="shared" ca="1" si="6"/>
        <v>75</v>
      </c>
      <c r="G97" s="109">
        <v>166.55999999999995</v>
      </c>
      <c r="H97" s="9">
        <f t="shared" si="7"/>
        <v>3.3311999999999991</v>
      </c>
      <c r="I97" s="9">
        <f t="shared" ca="1" si="8"/>
        <v>4.1635835999999982</v>
      </c>
      <c r="J97" s="109">
        <f t="shared" ca="1" si="9"/>
        <v>174.05478359999995</v>
      </c>
    </row>
    <row r="98" spans="1:10">
      <c r="A98" s="33" t="s">
        <v>15</v>
      </c>
      <c r="B98" s="108">
        <v>17601673200</v>
      </c>
      <c r="C98" s="97" t="s">
        <v>468</v>
      </c>
      <c r="D98" s="112">
        <v>44839</v>
      </c>
      <c r="E98" s="112">
        <f t="shared" ca="1" si="5"/>
        <v>44914</v>
      </c>
      <c r="F98" s="105">
        <f t="shared" ca="1" si="6"/>
        <v>75</v>
      </c>
      <c r="G98" s="109">
        <v>20.329999999999998</v>
      </c>
      <c r="H98" s="9">
        <f t="shared" si="7"/>
        <v>0.40659999999999996</v>
      </c>
      <c r="I98" s="9">
        <f t="shared" ca="1" si="8"/>
        <v>0.50819917499999989</v>
      </c>
      <c r="J98" s="109">
        <f t="shared" ca="1" si="9"/>
        <v>21.244799175000001</v>
      </c>
    </row>
    <row r="99" spans="1:10">
      <c r="A99" s="33" t="s">
        <v>15</v>
      </c>
      <c r="B99" s="108">
        <v>10792511204</v>
      </c>
      <c r="C99" s="97" t="s">
        <v>370</v>
      </c>
      <c r="D99" s="112">
        <v>44839</v>
      </c>
      <c r="E99" s="112">
        <f t="shared" ca="1" si="5"/>
        <v>44914</v>
      </c>
      <c r="F99" s="105">
        <f t="shared" ca="1" si="6"/>
        <v>75</v>
      </c>
      <c r="G99" s="109">
        <v>27.591800000000148</v>
      </c>
      <c r="H99" s="9">
        <f t="shared" si="7"/>
        <v>0.55183600000000299</v>
      </c>
      <c r="I99" s="9">
        <f t="shared" ca="1" si="8"/>
        <v>0.68972602050000364</v>
      </c>
      <c r="J99" s="109">
        <f t="shared" ca="1" si="9"/>
        <v>28.833362020500154</v>
      </c>
    </row>
    <row r="100" spans="1:10">
      <c r="A100" s="33" t="s">
        <v>15</v>
      </c>
      <c r="B100" s="108">
        <v>11607211220</v>
      </c>
      <c r="C100" s="97" t="s">
        <v>376</v>
      </c>
      <c r="D100" s="112">
        <v>44839</v>
      </c>
      <c r="E100" s="112">
        <f t="shared" ca="1" si="5"/>
        <v>44914</v>
      </c>
      <c r="F100" s="105">
        <f t="shared" ca="1" si="6"/>
        <v>75</v>
      </c>
      <c r="G100" s="109">
        <v>36.786700000000224</v>
      </c>
      <c r="H100" s="9">
        <f t="shared" si="7"/>
        <v>0.73573400000000444</v>
      </c>
      <c r="I100" s="9">
        <f t="shared" ca="1" si="8"/>
        <v>0.91957553325000552</v>
      </c>
      <c r="J100" s="109">
        <f t="shared" ca="1" si="9"/>
        <v>38.442009533250236</v>
      </c>
    </row>
    <row r="101" spans="1:10">
      <c r="A101" s="33" t="s">
        <v>15</v>
      </c>
      <c r="B101" s="108">
        <v>32718950234</v>
      </c>
      <c r="C101" s="97" t="s">
        <v>385</v>
      </c>
      <c r="D101" s="112">
        <v>44839</v>
      </c>
      <c r="E101" s="112">
        <f t="shared" ca="1" si="5"/>
        <v>44914</v>
      </c>
      <c r="F101" s="105">
        <f t="shared" ca="1" si="6"/>
        <v>75</v>
      </c>
      <c r="G101" s="109">
        <v>51.520750000000021</v>
      </c>
      <c r="H101" s="9">
        <f t="shared" si="7"/>
        <v>1.0304150000000005</v>
      </c>
      <c r="I101" s="9">
        <f t="shared" ca="1" si="8"/>
        <v>1.2878899481250006</v>
      </c>
      <c r="J101" s="109">
        <f t="shared" ca="1" si="9"/>
        <v>53.839054948125018</v>
      </c>
    </row>
    <row r="102" spans="1:10">
      <c r="A102" s="33" t="s">
        <v>15</v>
      </c>
      <c r="B102" s="108">
        <v>12551414253</v>
      </c>
      <c r="C102" s="97" t="s">
        <v>405</v>
      </c>
      <c r="D102" s="112">
        <v>44839</v>
      </c>
      <c r="E102" s="112">
        <f t="shared" ca="1" si="5"/>
        <v>44914</v>
      </c>
      <c r="F102" s="105">
        <f t="shared" ca="1" si="6"/>
        <v>75</v>
      </c>
      <c r="G102" s="109">
        <v>904.39</v>
      </c>
      <c r="H102" s="9">
        <f t="shared" si="7"/>
        <v>18.087800000000001</v>
      </c>
      <c r="I102" s="9">
        <f t="shared" ca="1" si="8"/>
        <v>22.607489025</v>
      </c>
      <c r="J102" s="109">
        <f t="shared" ca="1" si="9"/>
        <v>945.08528902499995</v>
      </c>
    </row>
    <row r="103" spans="1:10">
      <c r="A103" s="33" t="s">
        <v>15</v>
      </c>
      <c r="B103" s="108">
        <v>59889160234</v>
      </c>
      <c r="C103" s="97" t="s">
        <v>437</v>
      </c>
      <c r="D103" s="112">
        <v>44839</v>
      </c>
      <c r="E103" s="112">
        <f t="shared" ca="1" si="5"/>
        <v>44914</v>
      </c>
      <c r="F103" s="105">
        <f t="shared" ca="1" si="6"/>
        <v>75</v>
      </c>
      <c r="G103" s="109">
        <v>1321.2</v>
      </c>
      <c r="H103" s="9">
        <f t="shared" si="7"/>
        <v>26.424000000000003</v>
      </c>
      <c r="I103" s="9">
        <f t="shared" ca="1" si="8"/>
        <v>33.026696999999999</v>
      </c>
      <c r="J103" s="109">
        <f t="shared" ca="1" si="9"/>
        <v>1380.650697</v>
      </c>
    </row>
    <row r="104" spans="1:10">
      <c r="A104" s="33" t="s">
        <v>15</v>
      </c>
      <c r="B104" s="36">
        <v>94103542268</v>
      </c>
      <c r="C104" s="37" t="s">
        <v>445</v>
      </c>
      <c r="D104" s="112">
        <v>44870</v>
      </c>
      <c r="E104" s="112">
        <f t="shared" ca="1" si="5"/>
        <v>44914</v>
      </c>
      <c r="F104" s="105">
        <f t="shared" ca="1" si="6"/>
        <v>44</v>
      </c>
      <c r="G104" s="19">
        <v>597.59</v>
      </c>
      <c r="H104" s="9">
        <f t="shared" si="7"/>
        <v>11.9518</v>
      </c>
      <c r="I104" s="9">
        <f t="shared" ca="1" si="8"/>
        <v>8.763776867999999</v>
      </c>
      <c r="J104" s="109">
        <f t="shared" ca="1" si="9"/>
        <v>618.30557686800012</v>
      </c>
    </row>
    <row r="105" spans="1:10">
      <c r="A105" s="33" t="s">
        <v>15</v>
      </c>
      <c r="B105" s="18">
        <v>1551302268</v>
      </c>
      <c r="C105" s="10" t="s">
        <v>165</v>
      </c>
      <c r="D105" s="112">
        <v>44870</v>
      </c>
      <c r="E105" s="112">
        <f t="shared" ca="1" si="5"/>
        <v>44914</v>
      </c>
      <c r="F105" s="105">
        <f t="shared" ca="1" si="6"/>
        <v>44</v>
      </c>
      <c r="G105" s="19">
        <v>1039.44</v>
      </c>
      <c r="H105" s="9">
        <f t="shared" si="7"/>
        <v>20.788800000000002</v>
      </c>
      <c r="I105" s="9">
        <f t="shared" ca="1" si="8"/>
        <v>15.243595487999999</v>
      </c>
      <c r="J105" s="109">
        <f t="shared" ca="1" si="9"/>
        <v>1075.4723954880001</v>
      </c>
    </row>
    <row r="106" spans="1:10">
      <c r="A106" s="33" t="s">
        <v>15</v>
      </c>
      <c r="B106" s="36">
        <v>62051199272</v>
      </c>
      <c r="C106" s="35" t="s">
        <v>200</v>
      </c>
      <c r="D106" s="112">
        <v>44870</v>
      </c>
      <c r="E106" s="112">
        <f t="shared" ca="1" si="5"/>
        <v>44914</v>
      </c>
      <c r="F106" s="105">
        <f t="shared" ca="1" si="6"/>
        <v>44</v>
      </c>
      <c r="G106" s="19">
        <v>1039.44</v>
      </c>
      <c r="H106" s="9">
        <f t="shared" si="7"/>
        <v>20.788800000000002</v>
      </c>
      <c r="I106" s="9">
        <f t="shared" ca="1" si="8"/>
        <v>15.243595487999999</v>
      </c>
      <c r="J106" s="109">
        <f t="shared" ca="1" si="9"/>
        <v>1075.4723954880001</v>
      </c>
    </row>
    <row r="107" spans="1:10">
      <c r="A107" s="33" t="s">
        <v>15</v>
      </c>
      <c r="B107" s="36">
        <v>94780803268</v>
      </c>
      <c r="C107" s="35" t="s">
        <v>463</v>
      </c>
      <c r="D107" s="112">
        <v>44870</v>
      </c>
      <c r="E107" s="112">
        <f t="shared" ca="1" si="5"/>
        <v>44914</v>
      </c>
      <c r="F107" s="105">
        <f t="shared" ca="1" si="6"/>
        <v>44</v>
      </c>
      <c r="G107" s="19">
        <v>597.58545000000004</v>
      </c>
      <c r="H107" s="9">
        <f t="shared" si="7"/>
        <v>11.951709000000001</v>
      </c>
      <c r="I107" s="9">
        <f t="shared" ca="1" si="8"/>
        <v>8.7637101413399989</v>
      </c>
      <c r="J107" s="109">
        <f t="shared" ca="1" si="9"/>
        <v>618.30086914134006</v>
      </c>
    </row>
    <row r="108" spans="1:10">
      <c r="A108" s="33" t="s">
        <v>15</v>
      </c>
      <c r="B108" s="108">
        <v>8122172253</v>
      </c>
      <c r="C108" s="97" t="s">
        <v>465</v>
      </c>
      <c r="D108" s="112">
        <v>44870</v>
      </c>
      <c r="E108" s="112">
        <f t="shared" ca="1" si="5"/>
        <v>44914</v>
      </c>
      <c r="F108" s="105">
        <f t="shared" ca="1" si="6"/>
        <v>44</v>
      </c>
      <c r="G108" s="109">
        <v>1039.44</v>
      </c>
      <c r="H108" s="9">
        <f t="shared" si="7"/>
        <v>20.788800000000002</v>
      </c>
      <c r="I108" s="9">
        <f t="shared" ca="1" si="8"/>
        <v>15.243595487999999</v>
      </c>
      <c r="J108" s="109">
        <f t="shared" ca="1" si="9"/>
        <v>1075.4723954880001</v>
      </c>
    </row>
    <row r="109" spans="1:10">
      <c r="A109" s="33" t="s">
        <v>15</v>
      </c>
      <c r="B109" s="108">
        <v>9255648268</v>
      </c>
      <c r="C109" s="97" t="s">
        <v>271</v>
      </c>
      <c r="D109" s="112">
        <v>44870</v>
      </c>
      <c r="E109" s="112">
        <f t="shared" ca="1" si="5"/>
        <v>44914</v>
      </c>
      <c r="F109" s="105">
        <f t="shared" ca="1" si="6"/>
        <v>44</v>
      </c>
      <c r="G109" s="109">
        <v>1039.44</v>
      </c>
      <c r="H109" s="9">
        <f t="shared" si="7"/>
        <v>20.788800000000002</v>
      </c>
      <c r="I109" s="9">
        <f t="shared" ca="1" si="8"/>
        <v>15.243595487999999</v>
      </c>
      <c r="J109" s="109">
        <f t="shared" ca="1" si="9"/>
        <v>1075.4723954880001</v>
      </c>
    </row>
    <row r="110" spans="1:10">
      <c r="A110" s="33" t="s">
        <v>15</v>
      </c>
      <c r="B110" s="108">
        <v>12551414253</v>
      </c>
      <c r="C110" s="97" t="s">
        <v>405</v>
      </c>
      <c r="D110" s="112">
        <v>44870</v>
      </c>
      <c r="E110" s="112">
        <f t="shared" ca="1" si="5"/>
        <v>44914</v>
      </c>
      <c r="F110" s="105">
        <f t="shared" ca="1" si="6"/>
        <v>44</v>
      </c>
      <c r="G110" s="109">
        <v>904.39</v>
      </c>
      <c r="H110" s="9">
        <f t="shared" si="7"/>
        <v>18.087800000000001</v>
      </c>
      <c r="I110" s="9">
        <f t="shared" ca="1" si="8"/>
        <v>13.263060227999999</v>
      </c>
      <c r="J110" s="109">
        <f t="shared" ca="1" si="9"/>
        <v>935.74086022799997</v>
      </c>
    </row>
    <row r="111" spans="1:10">
      <c r="A111" s="33" t="s">
        <v>15</v>
      </c>
      <c r="B111" s="108">
        <v>59889160234</v>
      </c>
      <c r="C111" s="97" t="s">
        <v>437</v>
      </c>
      <c r="D111" s="112">
        <v>44870</v>
      </c>
      <c r="E111" s="112">
        <f t="shared" ca="1" si="5"/>
        <v>44914</v>
      </c>
      <c r="F111" s="105">
        <f t="shared" ca="1" si="6"/>
        <v>44</v>
      </c>
      <c r="G111" s="109">
        <v>1321.2</v>
      </c>
      <c r="H111" s="9">
        <f t="shared" si="7"/>
        <v>26.424000000000003</v>
      </c>
      <c r="I111" s="9">
        <f t="shared" ca="1" si="8"/>
        <v>19.375662239999997</v>
      </c>
      <c r="J111" s="109">
        <f t="shared" ca="1" si="9"/>
        <v>1366.9996622399999</v>
      </c>
    </row>
    <row r="112" spans="1:10">
      <c r="G112" s="113">
        <f>SUM(G2:G111)</f>
        <v>92259.799214999992</v>
      </c>
      <c r="H112" s="113">
        <f t="shared" ref="H112:J112" si="10">SUM(H2:H111)</f>
        <v>1845.1959843</v>
      </c>
      <c r="I112" s="113">
        <f t="shared" ca="1" si="10"/>
        <v>5452.9676547560557</v>
      </c>
      <c r="J112" s="113">
        <f t="shared" ca="1" si="10"/>
        <v>99557.96285405611</v>
      </c>
    </row>
  </sheetData>
  <sortState xmlns:xlrd2="http://schemas.microsoft.com/office/spreadsheetml/2017/richdata2" ref="A2:G111">
    <sortCondition ref="D2:D111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2</vt:i4>
      </vt:variant>
    </vt:vector>
  </HeadingPairs>
  <TitlesOfParts>
    <vt:vector size="13" baseType="lpstr">
      <vt:lpstr>Skill</vt:lpstr>
      <vt:lpstr>GERAL</vt:lpstr>
      <vt:lpstr>2016</vt:lpstr>
      <vt:lpstr>2017</vt:lpstr>
      <vt:lpstr>2018</vt:lpstr>
      <vt:lpstr>2019</vt:lpstr>
      <vt:lpstr>2020</vt:lpstr>
      <vt:lpstr>2021</vt:lpstr>
      <vt:lpstr>2022</vt:lpstr>
      <vt:lpstr>RESUMO POR ANO</vt:lpstr>
      <vt:lpstr>CONSOLIDADO</vt:lpstr>
      <vt:lpstr>GERAL!Print_Area</vt:lpstr>
      <vt:lpstr>Skill!Print_Area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Santos De Miranda</dc:creator>
  <cp:lastModifiedBy>MARIA PASTORA AURELIANA PAIVA</cp:lastModifiedBy>
  <dcterms:created xsi:type="dcterms:W3CDTF">2022-03-21T12:05:03Z</dcterms:created>
  <dcterms:modified xsi:type="dcterms:W3CDTF">2022-12-19T19:33:57Z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59b2e0-2ec4-47e6-afc1-6e3f8b684f6a_Enabled">
    <vt:lpwstr>true</vt:lpwstr>
  </property>
  <property fmtid="{D5CDD505-2E9C-101B-9397-08002B2CF9AE}" pid="3" name="MSIP_Label_6459b2e0-2ec4-47e6-afc1-6e3f8b684f6a_SetDate">
    <vt:lpwstr>2022-03-21T12:05:16Z</vt:lpwstr>
  </property>
  <property fmtid="{D5CDD505-2E9C-101B-9397-08002B2CF9AE}" pid="4" name="MSIP_Label_6459b2e0-2ec4-47e6-afc1-6e3f8b684f6a_Method">
    <vt:lpwstr>Privileged</vt:lpwstr>
  </property>
  <property fmtid="{D5CDD505-2E9C-101B-9397-08002B2CF9AE}" pid="5" name="MSIP_Label_6459b2e0-2ec4-47e6-afc1-6e3f8b684f6a_Name">
    <vt:lpwstr>6459b2e0-2ec4-47e6-afc1-6e3f8b684f6a</vt:lpwstr>
  </property>
  <property fmtid="{D5CDD505-2E9C-101B-9397-08002B2CF9AE}" pid="6" name="MSIP_Label_6459b2e0-2ec4-47e6-afc1-6e3f8b684f6a_SiteId">
    <vt:lpwstr>b417b620-2ae9-4a83-ab6c-7fbd828bda1d</vt:lpwstr>
  </property>
  <property fmtid="{D5CDD505-2E9C-101B-9397-08002B2CF9AE}" pid="7" name="MSIP_Label_6459b2e0-2ec4-47e6-afc1-6e3f8b684f6a_ActionId">
    <vt:lpwstr>f0efc5ad-6cd9-4f4e-8979-e996d3615373</vt:lpwstr>
  </property>
  <property fmtid="{D5CDD505-2E9C-101B-9397-08002B2CF9AE}" pid="8" name="MSIP_Label_6459b2e0-2ec4-47e6-afc1-6e3f8b684f6a_ContentBits">
    <vt:lpwstr>0</vt:lpwstr>
  </property>
</Properties>
</file>